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krak\OneDrive\Dokumenty\Zakázky\2023\2023-08-01_Veltrubská\rozpočet\"/>
    </mc:Choice>
  </mc:AlternateContent>
  <bookViews>
    <workbookView xWindow="0" yWindow="0" windowWidth="0" windowHeight="0"/>
  </bookViews>
  <sheets>
    <sheet name="Rekapitulace stavby" sheetId="1" r:id="rId1"/>
    <sheet name="SO 01.1 - Propojení kanal..." sheetId="2" r:id="rId2"/>
    <sheet name="SO 01.2 - Komunikace" sheetId="3" r:id="rId3"/>
    <sheet name="SO 01.3 - Rušení stávajíc..." sheetId="4" r:id="rId4"/>
    <sheet name="VRN - Vedlejší rozpočtové..." sheetId="5" r:id="rId5"/>
    <sheet name="Seznam figur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01.1 - Propojení kanal...'!$C$84:$K$408</definedName>
    <definedName name="_xlnm.Print_Area" localSheetId="1">'SO 01.1 - Propojení kanal...'!$C$45:$J$66,'SO 01.1 - Propojení kanal...'!$C$72:$J$408</definedName>
    <definedName name="_xlnm.Print_Titles" localSheetId="1">'SO 01.1 - Propojení kanal...'!$84:$84</definedName>
    <definedName name="_xlnm._FilterDatabase" localSheetId="2" hidden="1">'SO 01.2 - Komunikace'!$C$84:$K$227</definedName>
    <definedName name="_xlnm.Print_Area" localSheetId="2">'SO 01.2 - Komunikace'!$C$45:$J$66,'SO 01.2 - Komunikace'!$C$72:$J$227</definedName>
    <definedName name="_xlnm.Print_Titles" localSheetId="2">'SO 01.2 - Komunikace'!$84:$84</definedName>
    <definedName name="_xlnm._FilterDatabase" localSheetId="3" hidden="1">'SO 01.3 - Rušení stávajíc...'!$C$84:$K$143</definedName>
    <definedName name="_xlnm.Print_Area" localSheetId="3">'SO 01.3 - Rušení stávajíc...'!$C$45:$J$66,'SO 01.3 - Rušení stávajíc...'!$C$72:$J$143</definedName>
    <definedName name="_xlnm.Print_Titles" localSheetId="3">'SO 01.3 - Rušení stávajíc...'!$84:$84</definedName>
    <definedName name="_xlnm._FilterDatabase" localSheetId="4" hidden="1">'VRN - Vedlejší rozpočtové...'!$C$79:$K$101</definedName>
    <definedName name="_xlnm.Print_Area" localSheetId="4">'VRN - Vedlejší rozpočtové...'!$C$45:$J$61,'VRN - Vedlejší rozpočtové...'!$C$67:$J$101</definedName>
    <definedName name="_xlnm.Print_Titles" localSheetId="4">'VRN - Vedlejší rozpočtové...'!$79:$79</definedName>
    <definedName name="_xlnm.Print_Area" localSheetId="5">'Seznam figur'!$C$4:$G$195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58"/>
  <c i="5" r="J35"/>
  <c i="1" r="AX58"/>
  <c i="5"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48"/>
  <c i="4" r="J37"/>
  <c r="J36"/>
  <c i="1" r="AY57"/>
  <c i="4" r="J35"/>
  <c i="1" r="AX57"/>
  <c i="4" r="BI141"/>
  <c r="BH141"/>
  <c r="BG141"/>
  <c r="BF141"/>
  <c r="T141"/>
  <c r="T140"/>
  <c r="R141"/>
  <c r="R140"/>
  <c r="P141"/>
  <c r="P140"/>
  <c r="BI136"/>
  <c r="BH136"/>
  <c r="BG136"/>
  <c r="BF136"/>
  <c r="T136"/>
  <c r="R136"/>
  <c r="P136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BI88"/>
  <c r="BH88"/>
  <c r="BG88"/>
  <c r="BF88"/>
  <c r="T88"/>
  <c r="T87"/>
  <c r="R88"/>
  <c r="R87"/>
  <c r="P88"/>
  <c r="P87"/>
  <c r="J82"/>
  <c r="J81"/>
  <c r="F81"/>
  <c r="F79"/>
  <c r="E77"/>
  <c r="J55"/>
  <c r="J54"/>
  <c r="F54"/>
  <c r="F52"/>
  <c r="E50"/>
  <c r="J18"/>
  <c r="E18"/>
  <c r="F55"/>
  <c r="J17"/>
  <c r="J12"/>
  <c r="J79"/>
  <c r="E7"/>
  <c r="E48"/>
  <c i="3" r="J37"/>
  <c r="J36"/>
  <c i="1" r="AY56"/>
  <c i="3" r="J35"/>
  <c i="1" r="AX56"/>
  <c i="3" r="BI225"/>
  <c r="BH225"/>
  <c r="BG225"/>
  <c r="BF225"/>
  <c r="T225"/>
  <c r="R225"/>
  <c r="P225"/>
  <c r="BI222"/>
  <c r="BH222"/>
  <c r="BG222"/>
  <c r="BF222"/>
  <c r="T222"/>
  <c r="R222"/>
  <c r="P222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198"/>
  <c r="BH198"/>
  <c r="BG198"/>
  <c r="BF198"/>
  <c r="T198"/>
  <c r="R198"/>
  <c r="P198"/>
  <c r="BI195"/>
  <c r="BH195"/>
  <c r="BG195"/>
  <c r="BF195"/>
  <c r="T195"/>
  <c r="R195"/>
  <c r="P195"/>
  <c r="BI190"/>
  <c r="BH190"/>
  <c r="BG190"/>
  <c r="BF190"/>
  <c r="T190"/>
  <c r="R190"/>
  <c r="P190"/>
  <c r="BI187"/>
  <c r="BH187"/>
  <c r="BG187"/>
  <c r="BF187"/>
  <c r="T187"/>
  <c r="R187"/>
  <c r="P187"/>
  <c r="BI180"/>
  <c r="BH180"/>
  <c r="BG180"/>
  <c r="BF180"/>
  <c r="T180"/>
  <c r="R180"/>
  <c r="P180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6"/>
  <c r="BH106"/>
  <c r="BG106"/>
  <c r="BF106"/>
  <c r="T106"/>
  <c r="R106"/>
  <c r="P106"/>
  <c r="BI99"/>
  <c r="BH99"/>
  <c r="BG99"/>
  <c r="BF99"/>
  <c r="T99"/>
  <c r="R99"/>
  <c r="P99"/>
  <c r="BI92"/>
  <c r="BH92"/>
  <c r="BG92"/>
  <c r="BF92"/>
  <c r="T92"/>
  <c r="R92"/>
  <c r="P92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52"/>
  <c r="E7"/>
  <c r="E75"/>
  <c i="2" r="J37"/>
  <c r="J36"/>
  <c i="1" r="AY55"/>
  <c i="2" r="J35"/>
  <c i="1" r="AX55"/>
  <c i="2" r="BI406"/>
  <c r="BH406"/>
  <c r="BG406"/>
  <c r="BF406"/>
  <c r="T406"/>
  <c r="T405"/>
  <c r="R406"/>
  <c r="R405"/>
  <c r="P406"/>
  <c r="P405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9"/>
  <c r="BH389"/>
  <c r="BG389"/>
  <c r="BF389"/>
  <c r="T389"/>
  <c r="R389"/>
  <c r="P389"/>
  <c r="BI386"/>
  <c r="BH386"/>
  <c r="BG386"/>
  <c r="BF386"/>
  <c r="T386"/>
  <c r="R386"/>
  <c r="P386"/>
  <c r="BI384"/>
  <c r="BH384"/>
  <c r="BG384"/>
  <c r="BF384"/>
  <c r="T384"/>
  <c r="R384"/>
  <c r="P384"/>
  <c r="BI381"/>
  <c r="BH381"/>
  <c r="BG381"/>
  <c r="BF381"/>
  <c r="T381"/>
  <c r="R381"/>
  <c r="P381"/>
  <c r="BI379"/>
  <c r="BH379"/>
  <c r="BG379"/>
  <c r="BF379"/>
  <c r="T379"/>
  <c r="R379"/>
  <c r="P379"/>
  <c r="BI376"/>
  <c r="BH376"/>
  <c r="BG376"/>
  <c r="BF376"/>
  <c r="T376"/>
  <c r="R376"/>
  <c r="P376"/>
  <c r="BI374"/>
  <c r="BH374"/>
  <c r="BG374"/>
  <c r="BF374"/>
  <c r="T374"/>
  <c r="R374"/>
  <c r="P374"/>
  <c r="BI371"/>
  <c r="BH371"/>
  <c r="BG371"/>
  <c r="BF371"/>
  <c r="T371"/>
  <c r="R371"/>
  <c r="P371"/>
  <c r="BI369"/>
  <c r="BH369"/>
  <c r="BG369"/>
  <c r="BF369"/>
  <c r="T369"/>
  <c r="R369"/>
  <c r="P369"/>
  <c r="BI366"/>
  <c r="BH366"/>
  <c r="BG366"/>
  <c r="BF366"/>
  <c r="T366"/>
  <c r="R366"/>
  <c r="P366"/>
  <c r="BI364"/>
  <c r="BH364"/>
  <c r="BG364"/>
  <c r="BF364"/>
  <c r="T364"/>
  <c r="R364"/>
  <c r="P364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4"/>
  <c r="BH304"/>
  <c r="BG304"/>
  <c r="BF304"/>
  <c r="T304"/>
  <c r="R304"/>
  <c r="P304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1"/>
  <c r="BH291"/>
  <c r="BG291"/>
  <c r="BF291"/>
  <c r="T291"/>
  <c r="R291"/>
  <c r="P291"/>
  <c r="BI289"/>
  <c r="BH289"/>
  <c r="BG289"/>
  <c r="BF289"/>
  <c r="T289"/>
  <c r="R289"/>
  <c r="P289"/>
  <c r="BI284"/>
  <c r="BH284"/>
  <c r="BG284"/>
  <c r="BF284"/>
  <c r="T284"/>
  <c r="R284"/>
  <c r="P284"/>
  <c r="BI278"/>
  <c r="BH278"/>
  <c r="BG278"/>
  <c r="BF278"/>
  <c r="T278"/>
  <c r="R278"/>
  <c r="P278"/>
  <c r="BI273"/>
  <c r="BH273"/>
  <c r="BG273"/>
  <c r="BF273"/>
  <c r="T273"/>
  <c r="R273"/>
  <c r="P273"/>
  <c r="BI269"/>
  <c r="BH269"/>
  <c r="BG269"/>
  <c r="BF269"/>
  <c r="T269"/>
  <c r="R269"/>
  <c r="P269"/>
  <c r="BI262"/>
  <c r="BH262"/>
  <c r="BG262"/>
  <c r="BF262"/>
  <c r="T262"/>
  <c r="R262"/>
  <c r="P262"/>
  <c r="BI252"/>
  <c r="BH252"/>
  <c r="BG252"/>
  <c r="BF252"/>
  <c r="T252"/>
  <c r="R252"/>
  <c r="P252"/>
  <c r="BI248"/>
  <c r="BH248"/>
  <c r="BG248"/>
  <c r="BF248"/>
  <c r="T248"/>
  <c r="R248"/>
  <c r="P248"/>
  <c r="BI235"/>
  <c r="BH235"/>
  <c r="BG235"/>
  <c r="BF235"/>
  <c r="T235"/>
  <c r="R235"/>
  <c r="P235"/>
  <c r="BI231"/>
  <c r="BH231"/>
  <c r="BG231"/>
  <c r="BF231"/>
  <c r="T231"/>
  <c r="R231"/>
  <c r="P231"/>
  <c r="BI225"/>
  <c r="BH225"/>
  <c r="BG225"/>
  <c r="BF225"/>
  <c r="T225"/>
  <c r="R225"/>
  <c r="P225"/>
  <c r="BI219"/>
  <c r="BH219"/>
  <c r="BG219"/>
  <c r="BF219"/>
  <c r="T219"/>
  <c r="R219"/>
  <c r="P219"/>
  <c r="BI214"/>
  <c r="BH214"/>
  <c r="BG214"/>
  <c r="BF214"/>
  <c r="T214"/>
  <c r="R214"/>
  <c r="P214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85"/>
  <c r="BH185"/>
  <c r="BG185"/>
  <c r="BF185"/>
  <c r="T185"/>
  <c r="R185"/>
  <c r="P185"/>
  <c r="BI177"/>
  <c r="BH177"/>
  <c r="BG177"/>
  <c r="BF177"/>
  <c r="T177"/>
  <c r="R177"/>
  <c r="P177"/>
  <c r="BI171"/>
  <c r="BH171"/>
  <c r="BG171"/>
  <c r="BF171"/>
  <c r="T171"/>
  <c r="R171"/>
  <c r="P171"/>
  <c r="BI165"/>
  <c r="BH165"/>
  <c r="BG165"/>
  <c r="BF165"/>
  <c r="T165"/>
  <c r="R165"/>
  <c r="P165"/>
  <c r="BI159"/>
  <c r="BH159"/>
  <c r="BG159"/>
  <c r="BF159"/>
  <c r="T159"/>
  <c r="R159"/>
  <c r="P159"/>
  <c r="BI153"/>
  <c r="BH153"/>
  <c r="BG153"/>
  <c r="BF153"/>
  <c r="T153"/>
  <c r="R153"/>
  <c r="P153"/>
  <c r="BI147"/>
  <c r="BH147"/>
  <c r="BG147"/>
  <c r="BF147"/>
  <c r="T147"/>
  <c r="R147"/>
  <c r="P147"/>
  <c r="BI141"/>
  <c r="BH141"/>
  <c r="BG141"/>
  <c r="BF141"/>
  <c r="T141"/>
  <c r="R141"/>
  <c r="P141"/>
  <c r="BI126"/>
  <c r="BH126"/>
  <c r="BG126"/>
  <c r="BF126"/>
  <c r="T126"/>
  <c r="R126"/>
  <c r="P126"/>
  <c r="BI113"/>
  <c r="BH113"/>
  <c r="BG113"/>
  <c r="BF113"/>
  <c r="T113"/>
  <c r="R113"/>
  <c r="P113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79"/>
  <c r="E7"/>
  <c r="E48"/>
  <c i="1" r="L50"/>
  <c r="AM50"/>
  <c r="AM49"/>
  <c r="L49"/>
  <c r="AM47"/>
  <c r="L47"/>
  <c r="L45"/>
  <c r="L44"/>
  <c i="2" r="J386"/>
  <c r="BK355"/>
  <c r="BK320"/>
  <c r="J225"/>
  <c r="J397"/>
  <c r="J355"/>
  <c r="J311"/>
  <c r="J193"/>
  <c r="BK376"/>
  <c r="J298"/>
  <c r="BK153"/>
  <c r="J366"/>
  <c r="J159"/>
  <c r="BK391"/>
  <c r="BK317"/>
  <c r="BK185"/>
  <c r="BK379"/>
  <c r="BK352"/>
  <c r="J296"/>
  <c r="BK200"/>
  <c r="BK88"/>
  <c r="BK366"/>
  <c r="J346"/>
  <c r="J291"/>
  <c r="J185"/>
  <c r="BK300"/>
  <c r="BK193"/>
  <c i="3" r="J173"/>
  <c r="BK99"/>
  <c r="BK195"/>
  <c r="BK121"/>
  <c r="J195"/>
  <c r="BK154"/>
  <c r="BK213"/>
  <c r="J99"/>
  <c r="J213"/>
  <c r="J121"/>
  <c i="4" r="BK123"/>
  <c r="J123"/>
  <c r="J141"/>
  <c r="BK141"/>
  <c i="5" r="J96"/>
  <c r="J100"/>
  <c r="BK100"/>
  <c r="J86"/>
  <c i="2" r="J371"/>
  <c r="J330"/>
  <c r="BK262"/>
  <c r="J200"/>
  <c r="BK92"/>
  <c r="BK361"/>
  <c r="BK298"/>
  <c r="BK96"/>
  <c r="BK349"/>
  <c r="J273"/>
  <c r="J205"/>
  <c r="J399"/>
  <c r="BK296"/>
  <c r="BK401"/>
  <c r="BK326"/>
  <c r="J219"/>
  <c r="J394"/>
  <c r="J359"/>
  <c r="J328"/>
  <c r="BK177"/>
  <c r="J381"/>
  <c r="BK323"/>
  <c r="BK231"/>
  <c r="J100"/>
  <c r="J214"/>
  <c r="J88"/>
  <c i="3" r="J125"/>
  <c r="BK222"/>
  <c r="J161"/>
  <c r="BK187"/>
  <c r="BK117"/>
  <c r="J141"/>
  <c r="BK198"/>
  <c r="J209"/>
  <c r="BK137"/>
  <c i="4" r="J136"/>
  <c r="BK93"/>
  <c r="BK101"/>
  <c r="BK97"/>
  <c r="J120"/>
  <c i="5" r="J82"/>
  <c r="J90"/>
  <c r="BK96"/>
  <c i="2" r="J171"/>
  <c r="J248"/>
  <c r="J147"/>
  <c r="BK311"/>
  <c r="J96"/>
  <c r="J364"/>
  <c r="BK304"/>
  <c r="BK171"/>
  <c r="BK386"/>
  <c r="J357"/>
  <c r="J300"/>
  <c r="J252"/>
  <c r="BK397"/>
  <c r="J376"/>
  <c r="J336"/>
  <c r="BK269"/>
  <c r="BK126"/>
  <c r="BK252"/>
  <c r="BK113"/>
  <c i="3" r="J137"/>
  <c r="J225"/>
  <c r="BK158"/>
  <c r="BK217"/>
  <c r="J145"/>
  <c r="J198"/>
  <c r="J117"/>
  <c r="BK165"/>
  <c r="J190"/>
  <c r="BK145"/>
  <c i="4" r="BK127"/>
  <c r="BK120"/>
  <c r="BK136"/>
  <c r="J131"/>
  <c i="5" r="BK82"/>
  <c r="BK92"/>
  <c r="BK98"/>
  <c i="2" r="J369"/>
  <c r="BK333"/>
  <c r="BK278"/>
  <c r="BK197"/>
  <c r="BK389"/>
  <c r="J349"/>
  <c r="J269"/>
  <c r="BK406"/>
  <c r="BK346"/>
  <c r="BK214"/>
  <c i="1" r="AS54"/>
  <c i="2" r="J314"/>
  <c r="J92"/>
  <c r="BK369"/>
  <c r="BK339"/>
  <c r="J289"/>
  <c r="BK141"/>
  <c r="J379"/>
  <c r="BK357"/>
  <c r="BK284"/>
  <c r="J165"/>
  <c r="BK273"/>
  <c r="J153"/>
  <c i="3" r="J158"/>
  <c r="J92"/>
  <c r="J180"/>
  <c r="J106"/>
  <c r="BK180"/>
  <c r="BK129"/>
  <c r="BK169"/>
  <c r="BK92"/>
  <c r="J154"/>
  <c r="J187"/>
  <c i="4" r="BK131"/>
  <c r="J88"/>
  <c r="BK88"/>
  <c r="J101"/>
  <c r="J97"/>
  <c i="5" r="J92"/>
  <c r="BK94"/>
  <c i="2" r="J374"/>
  <c r="BK328"/>
  <c r="BK235"/>
  <c r="J177"/>
  <c r="BK384"/>
  <c r="J323"/>
  <c r="BK159"/>
  <c r="J352"/>
  <c r="J262"/>
  <c r="J141"/>
  <c r="BK359"/>
  <c r="J284"/>
  <c r="J406"/>
  <c r="J342"/>
  <c r="J278"/>
  <c r="BK100"/>
  <c r="BK374"/>
  <c r="BK342"/>
  <c r="J294"/>
  <c r="BK219"/>
  <c r="J391"/>
  <c r="BK364"/>
  <c r="J304"/>
  <c r="J210"/>
  <c r="J317"/>
  <c r="BK210"/>
  <c r="J126"/>
  <c i="3" r="BK150"/>
  <c r="J88"/>
  <c r="BK173"/>
  <c r="J133"/>
  <c r="BK209"/>
  <c r="BK125"/>
  <c r="J150"/>
  <c r="BK88"/>
  <c r="BK106"/>
  <c r="J169"/>
  <c r="J129"/>
  <c i="4" r="J113"/>
  <c r="J105"/>
  <c r="BK109"/>
  <c r="J93"/>
  <c i="5" r="J84"/>
  <c r="J98"/>
  <c r="J94"/>
  <c r="BK84"/>
  <c i="2" r="J384"/>
  <c r="BK336"/>
  <c r="BK289"/>
  <c r="BK147"/>
  <c r="BK381"/>
  <c r="J326"/>
  <c r="J235"/>
  <c r="BK394"/>
  <c r="BK330"/>
  <c r="J231"/>
  <c r="J113"/>
  <c r="J333"/>
  <c r="BK225"/>
  <c r="BK399"/>
  <c r="J339"/>
  <c r="BK248"/>
  <c r="J401"/>
  <c r="BK371"/>
  <c r="J320"/>
  <c r="BK291"/>
  <c r="BK165"/>
  <c r="J389"/>
  <c r="J361"/>
  <c r="BK294"/>
  <c r="J197"/>
  <c r="BK314"/>
  <c r="BK205"/>
  <c i="3" r="J217"/>
  <c r="BK113"/>
  <c r="BK206"/>
  <c r="BK141"/>
  <c r="J222"/>
  <c r="BK161"/>
  <c r="BK225"/>
  <c r="BK133"/>
  <c r="BK190"/>
  <c r="J206"/>
  <c r="J165"/>
  <c r="J113"/>
  <c i="4" r="BK105"/>
  <c r="J109"/>
  <c r="BK113"/>
  <c r="J127"/>
  <c i="5" r="BK88"/>
  <c r="J88"/>
  <c r="BK86"/>
  <c r="BK90"/>
  <c i="4" l="1" r="T119"/>
  <c i="5" r="BK81"/>
  <c r="BK80"/>
  <c r="J80"/>
  <c r="J59"/>
  <c i="2" r="BK87"/>
  <c r="T87"/>
  <c r="T86"/>
  <c r="T85"/>
  <c r="P268"/>
  <c r="BK277"/>
  <c r="J277"/>
  <c r="J63"/>
  <c r="R277"/>
  <c r="BK310"/>
  <c r="J310"/>
  <c r="J64"/>
  <c r="R310"/>
  <c i="3" r="P87"/>
  <c r="R87"/>
  <c r="BK120"/>
  <c r="J120"/>
  <c r="J62"/>
  <c r="R120"/>
  <c r="BK149"/>
  <c r="J149"/>
  <c r="J63"/>
  <c r="T149"/>
  <c r="P194"/>
  <c r="T194"/>
  <c r="P221"/>
  <c r="T221"/>
  <c i="4" r="BK92"/>
  <c r="J92"/>
  <c r="J62"/>
  <c r="P119"/>
  <c r="T126"/>
  <c r="R92"/>
  <c r="R86"/>
  <c r="R85"/>
  <c r="R119"/>
  <c r="R126"/>
  <c i="5" r="P81"/>
  <c r="P80"/>
  <c i="1" r="AU58"/>
  <c i="4" r="P92"/>
  <c r="BK119"/>
  <c r="J119"/>
  <c r="J63"/>
  <c r="P126"/>
  <c r="P86"/>
  <c r="P85"/>
  <c i="1" r="AU57"/>
  <c i="5" r="R81"/>
  <c r="R80"/>
  <c i="2" r="P87"/>
  <c r="P86"/>
  <c r="P85"/>
  <c i="1" r="AU55"/>
  <c i="2" r="R87"/>
  <c r="R86"/>
  <c r="R85"/>
  <c r="BK268"/>
  <c r="J268"/>
  <c r="J62"/>
  <c r="R268"/>
  <c r="T268"/>
  <c r="P277"/>
  <c r="T277"/>
  <c r="P310"/>
  <c r="T310"/>
  <c i="3" r="BK87"/>
  <c r="J87"/>
  <c r="J61"/>
  <c r="T87"/>
  <c r="P120"/>
  <c r="T120"/>
  <c r="P149"/>
  <c r="R149"/>
  <c r="R86"/>
  <c r="R85"/>
  <c r="BK194"/>
  <c r="J194"/>
  <c r="J64"/>
  <c r="R194"/>
  <c r="BK221"/>
  <c r="J221"/>
  <c r="J65"/>
  <c r="R221"/>
  <c i="4" r="T92"/>
  <c r="T86"/>
  <c r="T85"/>
  <c r="BK126"/>
  <c r="J126"/>
  <c r="J64"/>
  <c i="5" r="T81"/>
  <c r="T80"/>
  <c i="4" r="BK87"/>
  <c i="2" r="BK405"/>
  <c r="J405"/>
  <c r="J65"/>
  <c i="4" r="BK140"/>
  <c r="J140"/>
  <c r="J65"/>
  <c i="5" r="BE94"/>
  <c i="4" r="J87"/>
  <c r="J61"/>
  <c i="5" r="E70"/>
  <c r="BE100"/>
  <c r="BE82"/>
  <c r="BE88"/>
  <c r="BE92"/>
  <c r="BE96"/>
  <c r="BE98"/>
  <c r="F55"/>
  <c r="BE86"/>
  <c r="J52"/>
  <c r="BE84"/>
  <c r="BE90"/>
  <c i="4" r="E75"/>
  <c r="BE97"/>
  <c r="BE123"/>
  <c r="J52"/>
  <c r="F82"/>
  <c r="BE101"/>
  <c r="BE136"/>
  <c r="BE141"/>
  <c r="BE88"/>
  <c r="BE93"/>
  <c r="BE127"/>
  <c i="3" r="BK86"/>
  <c r="BK85"/>
  <c r="J85"/>
  <c i="4" r="BE105"/>
  <c r="BE113"/>
  <c r="BE120"/>
  <c r="BE131"/>
  <c r="BE109"/>
  <c i="3" r="BE137"/>
  <c r="BE117"/>
  <c r="BE125"/>
  <c r="BE129"/>
  <c r="BE133"/>
  <c r="BE195"/>
  <c r="BE198"/>
  <c i="2" r="J87"/>
  <c r="J61"/>
  <c i="3" r="BE180"/>
  <c r="BE187"/>
  <c r="E48"/>
  <c r="F55"/>
  <c r="J79"/>
  <c r="BE99"/>
  <c r="BE145"/>
  <c r="BE161"/>
  <c r="BE165"/>
  <c r="BE222"/>
  <c r="BE113"/>
  <c r="BE121"/>
  <c r="BE141"/>
  <c r="BE150"/>
  <c r="BE158"/>
  <c r="BE173"/>
  <c r="BE206"/>
  <c r="BE154"/>
  <c r="BE169"/>
  <c r="BE217"/>
  <c r="BE88"/>
  <c r="BE92"/>
  <c r="BE106"/>
  <c r="BE190"/>
  <c r="BE209"/>
  <c r="BE213"/>
  <c r="BE225"/>
  <c i="2" r="J52"/>
  <c r="BE100"/>
  <c r="BE197"/>
  <c r="BE225"/>
  <c r="BE235"/>
  <c r="BE262"/>
  <c r="BE289"/>
  <c r="E75"/>
  <c r="BE92"/>
  <c r="BE113"/>
  <c r="BE141"/>
  <c r="BE147"/>
  <c r="BE219"/>
  <c r="BE320"/>
  <c r="BE342"/>
  <c r="BE355"/>
  <c r="BE359"/>
  <c r="BE374"/>
  <c r="BE384"/>
  <c r="BE386"/>
  <c r="BE399"/>
  <c r="BE96"/>
  <c r="BE185"/>
  <c r="BE311"/>
  <c r="BE314"/>
  <c r="BE333"/>
  <c r="BE336"/>
  <c r="BE361"/>
  <c r="BE364"/>
  <c r="BE366"/>
  <c r="BE381"/>
  <c r="F82"/>
  <c r="BE126"/>
  <c r="BE159"/>
  <c r="BE165"/>
  <c r="BE269"/>
  <c r="BE298"/>
  <c r="BE389"/>
  <c r="BE394"/>
  <c r="BE397"/>
  <c r="BE200"/>
  <c r="BE231"/>
  <c r="BE248"/>
  <c r="BE273"/>
  <c r="BE300"/>
  <c r="BE328"/>
  <c r="BE346"/>
  <c r="BE349"/>
  <c r="BE352"/>
  <c r="BE357"/>
  <c r="BE369"/>
  <c r="BE371"/>
  <c r="BE88"/>
  <c r="BE171"/>
  <c r="BE177"/>
  <c r="BE193"/>
  <c r="BE278"/>
  <c r="BE284"/>
  <c r="BE291"/>
  <c r="BE326"/>
  <c r="BE339"/>
  <c r="BE391"/>
  <c r="BE153"/>
  <c r="BE205"/>
  <c r="BE210"/>
  <c r="BE252"/>
  <c r="BE294"/>
  <c r="BE296"/>
  <c r="BE317"/>
  <c r="BE330"/>
  <c r="BE376"/>
  <c r="BE379"/>
  <c r="BE401"/>
  <c r="BE406"/>
  <c r="BE214"/>
  <c r="BE304"/>
  <c r="BE323"/>
  <c i="3" r="F34"/>
  <c i="1" r="BA56"/>
  <c i="3" r="F36"/>
  <c i="1" r="BC56"/>
  <c i="4" r="F37"/>
  <c i="1" r="BD57"/>
  <c i="5" r="F36"/>
  <c i="1" r="BC58"/>
  <c i="2" r="F37"/>
  <c i="1" r="BD55"/>
  <c i="5" r="F34"/>
  <c i="1" r="BA58"/>
  <c i="2" r="J34"/>
  <c i="1" r="AW55"/>
  <c i="3" r="F37"/>
  <c i="1" r="BD56"/>
  <c i="3" r="F35"/>
  <c i="1" r="BB56"/>
  <c i="4" r="F36"/>
  <c i="1" r="BC57"/>
  <c i="5" r="J34"/>
  <c i="1" r="AW58"/>
  <c i="2" r="F34"/>
  <c i="1" r="BA55"/>
  <c i="5" r="F35"/>
  <c i="1" r="BB58"/>
  <c i="2" r="F35"/>
  <c i="1" r="BB55"/>
  <c i="3" r="J34"/>
  <c i="1" r="AW56"/>
  <c i="4" r="F34"/>
  <c i="1" r="BA57"/>
  <c i="4" r="F35"/>
  <c i="1" r="BB57"/>
  <c i="4" r="J34"/>
  <c i="1" r="AW57"/>
  <c i="3" r="J30"/>
  <c i="5" r="F37"/>
  <c i="1" r="BD58"/>
  <c i="2" r="F36"/>
  <c i="1" r="BC55"/>
  <c i="4" l="1" r="BK86"/>
  <c r="J86"/>
  <c r="J60"/>
  <c i="3" r="T86"/>
  <c r="T85"/>
  <c r="P86"/>
  <c r="P85"/>
  <c i="1" r="AU56"/>
  <c i="2" r="BK86"/>
  <c r="J86"/>
  <c r="J60"/>
  <c i="5" r="J81"/>
  <c r="J60"/>
  <c i="1" r="AG56"/>
  <c i="3" r="J59"/>
  <c r="J86"/>
  <c r="J60"/>
  <c i="1" r="AU54"/>
  <c i="5" r="J30"/>
  <c i="1" r="AG58"/>
  <c i="2" r="J33"/>
  <c i="1" r="AV55"/>
  <c r="AT55"/>
  <c i="2" r="F33"/>
  <c i="1" r="AZ55"/>
  <c i="4" r="F33"/>
  <c i="1" r="AZ57"/>
  <c r="BC54"/>
  <c r="W32"/>
  <c r="BB54"/>
  <c r="AX54"/>
  <c r="BD54"/>
  <c r="W33"/>
  <c i="3" r="F33"/>
  <c i="1" r="AZ56"/>
  <c i="3" r="J33"/>
  <c i="1" r="AV56"/>
  <c r="AT56"/>
  <c r="AN56"/>
  <c i="4" r="J33"/>
  <c i="1" r="AV57"/>
  <c r="AT57"/>
  <c r="BA54"/>
  <c r="W30"/>
  <c i="5" r="J33"/>
  <c i="1" r="AV58"/>
  <c r="AT58"/>
  <c r="AN58"/>
  <c i="5" r="F33"/>
  <c i="1" r="AZ58"/>
  <c i="2" l="1" r="BK85"/>
  <c r="J85"/>
  <c r="J59"/>
  <c i="4" r="BK85"/>
  <c r="J85"/>
  <c i="5" r="J39"/>
  <c i="3" r="J39"/>
  <c i="4" r="J30"/>
  <c i="1" r="AG57"/>
  <c r="AY54"/>
  <c r="AW54"/>
  <c r="AK30"/>
  <c r="AZ54"/>
  <c r="AV54"/>
  <c r="AK29"/>
  <c r="W31"/>
  <c i="4" l="1" r="J39"/>
  <c r="J59"/>
  <c i="1" r="AN57"/>
  <c r="AT54"/>
  <c i="2" r="J30"/>
  <c i="1" r="AG55"/>
  <c r="AN55"/>
  <c r="W29"/>
  <c i="2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<sst xmlns="http://schemas.openxmlformats.org/spreadsheetml/2006/main">
  <si>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</si>
  <si>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</si>
  <si>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</si>
  <si>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</si>
  <si>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</si>
  <si>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{f16b102e-45eb-4aeb-ba9c-6e65c02d534c}</t>
  </si>
  <si>
    <t>0,1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</si>
  <si>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</si>
  <si>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</si>
  <si>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</si>
  <si>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</si>
  <si>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</si>
  <si>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</si>
  <si>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</si>
  <si>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2023-08-01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</si>
  <si>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</si>
  <si>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</si>
  <si>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Propojení dvou kanalizačních stok ul. Veltrubská, Kolín</t>
  </si>
  <si>
    <t>KSO:</t>
  </si>
  <si>
    <t/>
  </si>
  <si>
    <t>CC-CZ:</t>
  </si>
  <si>
    <t>Místo:</t>
  </si>
  <si>
    <t>Kolín</t>
  </si>
  <si>
    <t>Datum:</t>
  </si>
  <si>
    <t>1. 9. 2023</t>
  </si>
  <si>
    <t>Zadavatel:</t>
  </si>
  <si>
    <t>IČ:</t>
  </si>
  <si>
    <t>00235440</t>
  </si>
  <si>
    <t>Město Kolín, Karlovo nám. 78, 280 02 Kolín</t>
  </si>
  <si>
    <t>DIČ:</t>
  </si>
  <si>
    <t>Uchazeč:</t>
  </si>
  <si>
    <t>Vyplň údaj</t>
  </si>
  <si>
    <t>Projektant:</t>
  </si>
  <si>
    <t>04326181</t>
  </si>
  <si>
    <t>LK PROJEKT s. r.o.</t>
  </si>
  <si>
    <t>True</t>
  </si>
  <si>
    <t>Zpracovatel:</t>
  </si>
  <si>
    <t>69874603</t>
  </si>
  <si>
    <t>Ing. Martina Beňáková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</si>
  <si>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</si>
  <si>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</si>
  <si>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</si>
  <si>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</si>
  <si>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</si>
  <si>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</si>
  <si>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</si>
  <si>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</si>
  <si>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</si>
  <si>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</si>
  <si>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</si>
  <si>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</si>
  <si>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</si>
  <si>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</si>
  <si>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</si>
  <si>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</si>
  <si>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</si>
  <si>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</si>
  <si>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</si>
  <si>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</si>
  <si>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</si>
  <si>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</si>
  <si>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</si>
  <si>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</si>
  <si>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</si>
  <si>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</si>
  <si>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</si>
  <si>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</si>
  <si>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</si>
  <si>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</si>
  <si>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</si>
  <si>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</si>
  <si>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</si>
  <si>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</si>
  <si>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</si>
  <si>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</si>
  <si>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</si>
  <si>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</si>
  <si>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</si>
  <si>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</si>
  <si>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</si>
  <si>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01.1</t>
  </si>
  <si>
    <t>Propojení kanalizačních stok</t>
  </si>
  <si>
    <t>ING</t>
  </si>
  <si>
    <t>1</t>
  </si>
  <si>
    <t>{e3bec75f-9a79-4ec5-bb89-36aadd26e6cb}</t>
  </si>
  <si>
    <t>2</t>
  </si>
  <si>
    <t>SO 01.2</t>
  </si>
  <si>
    <t>Komunikace</t>
  </si>
  <si>
    <t>{1bee50ff-b271-4ddd-9464-97a3f9eab1d2}</t>
  </si>
  <si>
    <t>SO 01.3</t>
  </si>
  <si>
    <t>Rušení stávající kanalizace</t>
  </si>
  <si>
    <t>{70118618-6d89-47bb-a005-a5dcb8fe2a18}</t>
  </si>
  <si>
    <t>827 21 52</t>
  </si>
  <si>
    <t>VRN</t>
  </si>
  <si>
    <t>Vedlejší rozpočtové náklady</t>
  </si>
  <si>
    <t>VON</t>
  </si>
  <si>
    <t>{867e187b-c7da-4880-ae42-93c86205e48e}</t>
  </si>
  <si>
    <t>Deska_šachty</t>
  </si>
  <si>
    <t>0,768</t>
  </si>
  <si>
    <t>Lože</t>
  </si>
  <si>
    <t>2,808</t>
  </si>
  <si>
    <t>KRYCÍ LIST SOUPISU PRACÍ</t>
  </si>
  <si>
    <t>obsyp</t>
  </si>
  <si>
    <t>55,729</t>
  </si>
  <si>
    <t>Pažení</t>
  </si>
  <si>
    <t>683,65</t>
  </si>
  <si>
    <t>potrubí</t>
  </si>
  <si>
    <t>-14,407</t>
  </si>
  <si>
    <t>sedlo</t>
  </si>
  <si>
    <t>36,511</t>
  </si>
  <si>
    <t>Objekt:</t>
  </si>
  <si>
    <t>Výkopek_přípojky</t>
  </si>
  <si>
    <t>56,967</t>
  </si>
  <si>
    <t>SO 01.1 - Propojení kanalizačních stok</t>
  </si>
  <si>
    <t>Výkopek_ručně</t>
  </si>
  <si>
    <t>4,95</t>
  </si>
  <si>
    <t>Výkopek_strojně</t>
  </si>
  <si>
    <t>257,294</t>
  </si>
  <si>
    <t>Zásyp</t>
  </si>
  <si>
    <t>195,083</t>
  </si>
  <si>
    <t>pláň</t>
  </si>
  <si>
    <t>123,38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</si>
  <si>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</si>
  <si>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</si>
  <si>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</si>
  <si>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</si>
  <si>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</si>
  <si>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</si>
  <si>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</si>
  <si>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</si>
  <si>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</si>
  <si>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</si>
  <si>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</si>
  <si>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</si>
  <si>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</si>
  <si>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</si>
  <si>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</si>
  <si>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</si>
  <si>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</si>
  <si>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</si>
  <si>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</si>
  <si>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</si>
  <si>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</si>
  <si>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</si>
  <si>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</si>
  <si>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</si>
  <si>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</si>
  <si>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</si>
  <si>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</si>
  <si>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</si>
  <si>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119001401</t>
  </si>
  <si>
    <t>Dočasné zajištění potrubí ocelového nebo litinového DN do 200 mm</t>
  </si>
  <si>
    <t>m</t>
  </si>
  <si>
    <t>4</t>
  </si>
  <si>
    <t>-1888353391</t>
  </si>
  <si>
    <t>PP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</si>
  <si>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</si>
  <si>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Online PSC</t>
  </si>
  <si>
    <t>https://podminky.urs.cz/item/CS_URS_2023_02/119001401</t>
  </si>
  <si>
    <t>VV</t>
  </si>
  <si>
    <t>3*1,3+1*1,1+4*0,8 "voda</t>
  </si>
  <si>
    <t>119001405</t>
  </si>
  <si>
    <t>Dočasné zajištění potrubí z PE DN do 200 mm</t>
  </si>
  <si>
    <t>761011131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</si>
  <si>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</si>
  <si>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https://podminky.urs.cz/item/CS_URS_2023_02/119001405</t>
  </si>
  <si>
    <t>1*1,3+1*1,1 "plynovod</t>
  </si>
  <si>
    <t>3</t>
  </si>
  <si>
    <t>119001421</t>
  </si>
  <si>
    <t>Dočasné zajištění kabelů a kabelových tratí ze 3 volně ložených kabelů</t>
  </si>
  <si>
    <t>342479356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</si>
  <si>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</si>
  <si>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https://podminky.urs.cz/item/CS_URS_2023_02/119001421</t>
  </si>
  <si>
    <t>3*1,3+1*1,1 "el vedení</t>
  </si>
  <si>
    <t>132212221</t>
  </si>
  <si>
    <t>Hloubení zapažených rýh šířky do 2000 mm v soudržných horninách třídy těžitelnosti I skupiny 3 ručně</t>
  </si>
  <si>
    <t>m3</t>
  </si>
  <si>
    <t>1432102587</t>
  </si>
  <si>
    <t>Hloubení zapažených rýh šířky přes 800 do 2 000 mm ručně s urovnáním dna do předepsaného profilu a spádu v hornině třídy těžitelnosti I skupiny 3 soudržných</t>
  </si>
  <si>
    <t>https://podminky.urs.cz/item/CS_URS_2023_02/132212221</t>
  </si>
  <si>
    <t>"KA 300 - ručně" 2,5*1,1*(2,35-0,62)</t>
  </si>
  <si>
    <t>1*(1,6-1,1)*1,6*(2,35-0,62) "rozšíření Š4</t>
  </si>
  <si>
    <t>1*(1,6*1,6*0,35) "prohloubení Š4</t>
  </si>
  <si>
    <t>Mezisoučet</t>
  </si>
  <si>
    <t>"odpočet stávajících konstrukcí</t>
  </si>
  <si>
    <t>-1*(1,24*1,24*3,14)/4*(2,35-0,62) "šachta Š4</t>
  </si>
  <si>
    <t>Součet</t>
  </si>
  <si>
    <t>"předpokládaný rozsah tříd těžitelnosti horniny: 3-40%, 4-50%, 5-10%</t>
  </si>
  <si>
    <t>4,95*0,4 'Přepočtené koeficientem množství</t>
  </si>
  <si>
    <t>5</t>
  </si>
  <si>
    <t>132254102</t>
  </si>
  <si>
    <t>Hloubení rýh zapažených š do 800 mm v hornině třídy těžitelnosti I skupiny 3 objem do 50 m3 strojně</t>
  </si>
  <si>
    <t>829808897</t>
  </si>
  <si>
    <t>Hloubení zapažených rýh šířky do 800 mm strojně s urovnáním dna do předepsaného profilu a spádu v hornině třídy těžitelnosti I skupiny 3 přes 20 do 50 m3</t>
  </si>
  <si>
    <t>https://podminky.urs.cz/item/CS_URS_2023_02/132254102</t>
  </si>
  <si>
    <t>"KP+UV"</t>
  </si>
  <si>
    <t>(25,5-6)*0,8*(3,4-0,62)"asfalt</t>
  </si>
  <si>
    <t>6*0,8*(3,4-0,4) "zám. dlažba</t>
  </si>
  <si>
    <t>-(0,2*0,2*3,14)/4*25,5 "původní KP+UV DN200</t>
  </si>
  <si>
    <t>56,967*0,4 'Přepočtené koeficientem množství</t>
  </si>
  <si>
    <t>6</t>
  </si>
  <si>
    <t>132254204</t>
  </si>
  <si>
    <t>Hloubení zapažených rýh š do 2000 mm v hornině třídy těžitelnosti I skupiny 3 objem do 500 m3</t>
  </si>
  <si>
    <t>1333254911</t>
  </si>
  <si>
    <t>Hloubení zapažených rýh šířky přes 800 do 2 000 mm strojně s urovnáním dna do předepsaného profilu a spádu v hornině třídy těžitelnosti I skupiny 3 přes 100 do 500 m3</t>
  </si>
  <si>
    <t>https://podminky.urs.cz/item/CS_URS_2023_02/132254204</t>
  </si>
  <si>
    <t>"KA 300" (4,5-2,5)*1,1*(3-0,62)</t>
  </si>
  <si>
    <t>"KA 500" 69,5*1,3*(3,5-0,62)</t>
  </si>
  <si>
    <t>4*(1,6-1,1)*1,6*(3,5-0,62) "rozšíření šachet</t>
  </si>
  <si>
    <t>(1,6*1,6*0,35)*2 "prohloubení šachet</t>
  </si>
  <si>
    <t>-3*(1,24*1,24*3,14)/4*(3,5-0,62) "šachty</t>
  </si>
  <si>
    <t>-(0,4*0,4*3,14)/4*69,5 "stávající stoka DN400</t>
  </si>
  <si>
    <t>257,294*0,4 'Přepočtené koeficientem množství</t>
  </si>
  <si>
    <t>7</t>
  </si>
  <si>
    <t>132312221</t>
  </si>
  <si>
    <t>Hloubení zapažených rýh šířky do 2000 mm v soudržných horninách třídy těžitelnosti II skupiny 4 ručně</t>
  </si>
  <si>
    <t>1945793685</t>
  </si>
  <si>
    <t>Hloubení zapažených rýh šířky přes 800 do 2 000 mm ručně s urovnáním dna do předepsaného profilu a spádu v hornině třídy těžitelnosti II skupiny 4 soudržných</t>
  </si>
  <si>
    <t>https://podminky.urs.cz/item/CS_URS_2023_02/132312221</t>
  </si>
  <si>
    <t>4,95*0,5 'Přepočtené koeficientem množství</t>
  </si>
  <si>
    <t>8</t>
  </si>
  <si>
    <t>132354102</t>
  </si>
  <si>
    <t>Hloubení rýh zapažených š do 800 mm v hornině třídy těžitelnosti II skupiny 4 objem do 50 m3 strojně</t>
  </si>
  <si>
    <t>918996491</t>
  </si>
  <si>
    <t>Hloubení zapažených rýh šířky do 800 mm strojně s urovnáním dna do předepsaného profilu a spádu v hornině třídy těžitelnosti II skupiny 4 přes 20 do 50 m3</t>
  </si>
  <si>
    <t>https://podminky.urs.cz/item/CS_URS_2023_02/132354102</t>
  </si>
  <si>
    <t>56,967*0,5 'Přepočtené koeficientem množství</t>
  </si>
  <si>
    <t>9</t>
  </si>
  <si>
    <t>132354204</t>
  </si>
  <si>
    <t>Hloubení zapažených rýh š do 2000 mm v hornině třídy těžitelnosti II skupiny 4 objem do 500 m3</t>
  </si>
  <si>
    <t>-593637054</t>
  </si>
  <si>
    <t>Hloubení zapažených rýh šířky přes 800 do 2 000 mm strojně s urovnáním dna do předepsaného profilu a spádu v hornině třídy těžitelnosti II skupiny 4 přes 100 do 500 m3</t>
  </si>
  <si>
    <t>https://podminky.urs.cz/item/CS_URS_2023_02/132354204</t>
  </si>
  <si>
    <t>257,294*0,5 'Přepočtené koeficientem množství</t>
  </si>
  <si>
    <t>10</t>
  </si>
  <si>
    <t>132412221</t>
  </si>
  <si>
    <t>Hloubení zapažených rýh šířky do 2000 mm v soudržných horninách třídy těžitelnosti II skupiny 5 ručně</t>
  </si>
  <si>
    <t>-1240771293</t>
  </si>
  <si>
    <t>Hloubení zapažených rýh šířky přes 800 do 2 000 mm ručně s urovnáním dna do předepsaného profilu a spádu v hornině třídy těžitelnosti II skupiny 5 soudržných</t>
  </si>
  <si>
    <t>https://podminky.urs.cz/item/CS_URS_2023_02/132412221</t>
  </si>
  <si>
    <t>4,95*0,1 'Přepočtené koeficientem množství</t>
  </si>
  <si>
    <t>11</t>
  </si>
  <si>
    <t>132454101</t>
  </si>
  <si>
    <t>Hloubení rýh zapažených š do 800 mm v hornině třídy těžitelnosti II skupiny 5 objem do 20 m3 strojně</t>
  </si>
  <si>
    <t>-1385731456</t>
  </si>
  <si>
    <t>Hloubení zapažených rýh šířky do 800 mm strojně s urovnáním dna do předepsaného profilu a spádu v hornině třídy těžitelnosti II skupiny 5 do 20 m3</t>
  </si>
  <si>
    <t>https://podminky.urs.cz/item/CS_URS_2023_02/132454101</t>
  </si>
  <si>
    <t>56,967*0,1 'Přepočtené koeficientem množství</t>
  </si>
  <si>
    <t>12</t>
  </si>
  <si>
    <t>132454202</t>
  </si>
  <si>
    <t>Hloubení zapažených rýh š do 2000 mm v hornině třídy těžitelnosti II skupiny 5 objem do 50 m3</t>
  </si>
  <si>
    <t>-1260183678</t>
  </si>
  <si>
    <t>Hloubení zapažených rýh šířky přes 800 do 2 000 mm strojně s urovnáním dna do předepsaného profilu a spádu v hornině třídy těžitelnosti II skupiny 5 přes 20 do 50 m3</t>
  </si>
  <si>
    <t>https://podminky.urs.cz/item/CS_URS_2023_02/132454202</t>
  </si>
  <si>
    <t>257,294*0,1 'Přepočtené koeficientem množství</t>
  </si>
  <si>
    <t>13</t>
  </si>
  <si>
    <t>139001101</t>
  </si>
  <si>
    <t>Příplatek za ztížení vykopávky v blízkosti podzemního vedení</t>
  </si>
  <si>
    <t>2132398248</t>
  </si>
  <si>
    <t>Příplatek k cenám hloubených vykopávek za ztížení vykopávky v blízkosti podzemního vedení nebo výbušnin pro jakoukoliv třídu horniny</t>
  </si>
  <si>
    <t>https://podminky.urs.cz/item/CS_URS_2023_02/139001101</t>
  </si>
  <si>
    <t>(3+1+3)*1,3*1*1,5 "voda+plyn+el</t>
  </si>
  <si>
    <t>(1+1+1)*1,1*1*1,5 "voda+plyn+el</t>
  </si>
  <si>
    <t>4*0,8*1*1,5 "voda</t>
  </si>
  <si>
    <t>Výkopek_ručně "teplovod</t>
  </si>
  <si>
    <t>14</t>
  </si>
  <si>
    <t>151101102</t>
  </si>
  <si>
    <t>Zřízení příložného pažení a rozepření stěn rýh hl přes 2 do 4 m</t>
  </si>
  <si>
    <t>m2</t>
  </si>
  <si>
    <t>33726760</t>
  </si>
  <si>
    <t>Zřízení pažení a rozepření stěn rýh pro podzemní vedení příložné pro jakoukoliv mezerovitost, hloubky přes 2 do 4 m</t>
  </si>
  <si>
    <t>https://podminky.urs.cz/item/CS_URS_2023_02/151101102</t>
  </si>
  <si>
    <t>"KA 300 - ručně" 2*2,5*2,35</t>
  </si>
  <si>
    <t>"KA 300" 2*(4,5-2,5)*3</t>
  </si>
  <si>
    <t>"KA 500" 2*69,5*3,5</t>
  </si>
  <si>
    <t xml:space="preserve">"UV+KP" 2*25,5*3,4 </t>
  </si>
  <si>
    <t>151101112</t>
  </si>
  <si>
    <t>Odstranění příložného pažení a rozepření stěn rýh hl přes 2 do 4 m</t>
  </si>
  <si>
    <t>1573493153</t>
  </si>
  <si>
    <t>Odstranění pažení a rozepření stěn rýh pro podzemní vedení s uložením materiálu na vzdálenost do 3 m od kraje výkopu příložné, hloubky přes 2 do 4 m</t>
  </si>
  <si>
    <t>https://podminky.urs.cz/item/CS_URS_2023_02/151101112</t>
  </si>
  <si>
    <t>16</t>
  </si>
  <si>
    <t>162251102r</t>
  </si>
  <si>
    <t>Vodorovné přemístění výkopku/sypaniny z horniny třídy těžitelnosti I skupiny 1 až 3 z meziskládky</t>
  </si>
  <si>
    <t>-1634684810</t>
  </si>
  <si>
    <t>Vodorovné přemístění výkopku nebo sypaniny po suchu na obvyklém dopravním prostředku, bez naložení výkopku, avšak se složením bez rozhrnutí z horniny třídy těžitelnosti I skupiny 1 až 3 z meziskládky</t>
  </si>
  <si>
    <t>Lože+obsyp+Zásyp "meziskládka</t>
  </si>
  <si>
    <t>17</t>
  </si>
  <si>
    <t>162751117r</t>
  </si>
  <si>
    <t>Vodorovné přemístění výkopku/sypaniny z horniny třídy těžitelnosti I skupiny 1 až 3 na skládku</t>
  </si>
  <si>
    <t>-451459616</t>
  </si>
  <si>
    <t>Vodorovné přemístění výkopku nebo sypaniny po suchu na obvyklém dopravním prostředku, bez naložení výkopku, avšak se složením bez rozhrnutí z horniny třídy těžitelnosti I skupiny 1 až 3 na skládku</t>
  </si>
  <si>
    <t>Výkopek_strojně+Výkopek_ručně+Výkopek_přípojky</t>
  </si>
  <si>
    <t>319,211*0,4 'Přepočtené koeficientem množství</t>
  </si>
  <si>
    <t>18</t>
  </si>
  <si>
    <t>162751137r</t>
  </si>
  <si>
    <t>Vodorovné přemístění výkopku/sypaniny z horniny třídy těžitelnosti II skupiny 4 a 5 na skládku</t>
  </si>
  <si>
    <t>1692718240</t>
  </si>
  <si>
    <t>Vodorovné přemístění výkopku nebo sypaniny po suchu na obvyklém dopravním prostředku, bez naložení výkopku, avšak se složením bez rozhrnutí z horniny třídy těžitelnosti II skupiny 4 a 5 na skládku</t>
  </si>
  <si>
    <t>319,211*0,6 'Přepočtené koeficientem množství</t>
  </si>
  <si>
    <t>19</t>
  </si>
  <si>
    <t>167151101</t>
  </si>
  <si>
    <t>Nakládání výkopku z hornin třídy těžitelnosti I skupiny 1 až 3 do 100 m3</t>
  </si>
  <si>
    <t>-786433452</t>
  </si>
  <si>
    <t>Nakládání, skládání a překládání neulehlého výkopku nebo sypaniny strojně nakládání, množství do 100 m3, z horniny třídy těžitelnosti I, skupiny 1 až 3</t>
  </si>
  <si>
    <t>https://podminky.urs.cz/item/CS_URS_2023_02/167151101</t>
  </si>
  <si>
    <t>20</t>
  </si>
  <si>
    <t>171201231</t>
  </si>
  <si>
    <t>Poplatek za uložení zeminy a kamení na recyklační skládce (skládkovné) kód odpadu 17 05 04</t>
  </si>
  <si>
    <t>t</t>
  </si>
  <si>
    <t>2085845002</t>
  </si>
  <si>
    <t>Poplatek za uložení stavebního odpadu na recyklační skládce (skládkovné) zeminy a kamení zatříděného do Katalogu odpadů pod kódem 17 05 04</t>
  </si>
  <si>
    <t>https://podminky.urs.cz/item/CS_URS_2023_02/171201231</t>
  </si>
  <si>
    <t>319,211*1,8 'Přepočtené koeficientem množství</t>
  </si>
  <si>
    <t>171251201</t>
  </si>
  <si>
    <t>Uložení sypaniny na skládky nebo meziskládky</t>
  </si>
  <si>
    <t>-1602293956</t>
  </si>
  <si>
    <t>Uložení sypaniny na skládky nebo meziskládky bez hutnění s upravením uložené sypaniny do předepsaného tvaru</t>
  </si>
  <si>
    <t>https://podminky.urs.cz/item/CS_URS_2023_02/171251201</t>
  </si>
  <si>
    <t>Lože+obsyp+Zásyp "meziskládka dovezený materiál</t>
  </si>
  <si>
    <t>Výkopek_strojně+Výkopek_ručně+Výkopek_přípojky "skládka</t>
  </si>
  <si>
    <t>22</t>
  </si>
  <si>
    <t>174151101</t>
  </si>
  <si>
    <t>Zásyp jam, šachet rýh nebo kolem objektů sypaninou se zhutněním</t>
  </si>
  <si>
    <t>2134508658</t>
  </si>
  <si>
    <t>Zásyp sypaninou z jakékoliv horniny strojně s uložením výkopku ve vrstvách se zhutněním jam, šachet, rýh nebo kolem objektů v těchto vykopávkách</t>
  </si>
  <si>
    <t>https://podminky.urs.cz/item/CS_URS_2023_02/174151101</t>
  </si>
  <si>
    <t>Výkopek_strojně+Výkopek_ručně+Výkopek_přípojky-sedlo-obsyp-Lože-Deska_šachty+potrubí</t>
  </si>
  <si>
    <t>-4*(1,24*1,24*3,14)/4*(3,5-0,62) "šachty</t>
  </si>
  <si>
    <t>23</t>
  </si>
  <si>
    <t>M</t>
  </si>
  <si>
    <t>58344197</t>
  </si>
  <si>
    <t>štěrkodrť frakce 0/63</t>
  </si>
  <si>
    <t>2135899714</t>
  </si>
  <si>
    <t>195,083*2 'Přepočtené koeficientem množství</t>
  </si>
  <si>
    <t>24</t>
  </si>
  <si>
    <t>175151101</t>
  </si>
  <si>
    <t>Obsypání potrubí strojně sypaninou bez prohození, uloženou do 3 m</t>
  </si>
  <si>
    <t>-655173118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</si>
  <si>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</si>
  <si>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https://podminky.urs.cz/item/CS_URS_2023_02/175151101</t>
  </si>
  <si>
    <t>69,5*1,3*(0,5+0,15)</t>
  </si>
  <si>
    <t>4,5*1,1*(0,3+0,15)</t>
  </si>
  <si>
    <t>25,5*0,8*(0,15+0,3)</t>
  </si>
  <si>
    <t>"odpočet potrubí"</t>
  </si>
  <si>
    <t>-(0,5*0,5*3,14)/4*69,5</t>
  </si>
  <si>
    <t>-(0,3*0,3*3,14)/4*4,5</t>
  </si>
  <si>
    <t>-(0,15*0,15*3,14)/4*25,5</t>
  </si>
  <si>
    <t>25</t>
  </si>
  <si>
    <t>58337331</t>
  </si>
  <si>
    <t>štěrkopísek frakce 0/22</t>
  </si>
  <si>
    <t>-248622285</t>
  </si>
  <si>
    <t>55,729*2 'Přepočtené koeficientem množství</t>
  </si>
  <si>
    <t>26</t>
  </si>
  <si>
    <t>181951112</t>
  </si>
  <si>
    <t>Úprava pláně v hornině třídy těžitelnosti I skupiny 1 až 3 se zhutněním strojně</t>
  </si>
  <si>
    <t>-350748818</t>
  </si>
  <si>
    <t>Úprava pláně vyrovnáním výškových rozdílů strojně v hornině třídy těžitelnosti I, skupiny 1 až 3 se zhutněním</t>
  </si>
  <si>
    <t>https://podminky.urs.cz/item/CS_URS_2023_02/181951112</t>
  </si>
  <si>
    <t>69,5*1,3</t>
  </si>
  <si>
    <t>4,5*1,1</t>
  </si>
  <si>
    <t>25,5*0,8</t>
  </si>
  <si>
    <t>3*1,6*1,6</t>
  </si>
  <si>
    <t>123,38*0,4 'Přepočtené koeficientem množství</t>
  </si>
  <si>
    <t>27</t>
  </si>
  <si>
    <t>181951114</t>
  </si>
  <si>
    <t>Úprava pláně v hornině třídy těžitelnosti II skupiny 4 a 5 se zhutněním strojně</t>
  </si>
  <si>
    <t>-1518062854</t>
  </si>
  <si>
    <t>Úprava pláně vyrovnáním výškových rozdílů strojně v hornině třídy těžitelnosti II, skupiny 4 a 5 se zhutněním</t>
  </si>
  <si>
    <t>https://podminky.urs.cz/item/CS_URS_2023_02/181951114</t>
  </si>
  <si>
    <t>123,38*0,6 'Přepočtené koeficientem množství</t>
  </si>
  <si>
    <t>Svislé a kompletní konstrukce</t>
  </si>
  <si>
    <t>28</t>
  </si>
  <si>
    <t>359901211</t>
  </si>
  <si>
    <t>Monitoring stoky jakékoli výšky na nové kanalizaci</t>
  </si>
  <si>
    <t>89066383</t>
  </si>
  <si>
    <t>Monitoring stok (kamerový systém) jakékoli výšky nová kanalizace</t>
  </si>
  <si>
    <t>https://podminky.urs.cz/item/CS_URS_2023_02/359901211</t>
  </si>
  <si>
    <t>69,5+4,5</t>
  </si>
  <si>
    <t>29</t>
  </si>
  <si>
    <t>359901212</t>
  </si>
  <si>
    <t>Monitoring stoky jakékoli výšky na stávající kanalizaci</t>
  </si>
  <si>
    <t>8306292</t>
  </si>
  <si>
    <t>Monitoring stok (kamerový systém) jakékoli výšky stávající kanalizace</t>
  </si>
  <si>
    <t>https://podminky.urs.cz/item/CS_URS_2023_02/359901212</t>
  </si>
  <si>
    <t>69,5+5+2</t>
  </si>
  <si>
    <t>Vodorovné konstrukce</t>
  </si>
  <si>
    <t>30</t>
  </si>
  <si>
    <t>451573111</t>
  </si>
  <si>
    <t>Lože pod potrubí otevřený výkop ze štěrkopísku</t>
  </si>
  <si>
    <t>218050471</t>
  </si>
  <si>
    <t>Lože pod potrubí, stoky a drobné objekty v otevřeném výkopu z písku a štěrkopísku do 63 mm</t>
  </si>
  <si>
    <t>https://podminky.urs.cz/item/CS_URS_2023_02/451573111</t>
  </si>
  <si>
    <t>Lože_šachty</t>
  </si>
  <si>
    <t>(1,6*1,6*0,1 )*3 "Lože pod šachty</t>
  </si>
  <si>
    <t>Lože_potrubí</t>
  </si>
  <si>
    <t>25,5*0,8*0,1 "lože pod potrubí</t>
  </si>
  <si>
    <t>31</t>
  </si>
  <si>
    <t>452111111</t>
  </si>
  <si>
    <t>Osazení betonových pražců otevřený výkop pl do 25000 mm2</t>
  </si>
  <si>
    <t>kus</t>
  </si>
  <si>
    <t>-1952490184</t>
  </si>
  <si>
    <t>Osazení betonových dílců pražců pod potrubí v otevřeném výkopu, průřezové plochy do 25000 mm2</t>
  </si>
  <si>
    <t>https://podminky.urs.cz/item/CS_URS_2023_02/452111111</t>
  </si>
  <si>
    <t>74/2,5*2</t>
  </si>
  <si>
    <t>59 "zaokrouhleno</t>
  </si>
  <si>
    <t>32</t>
  </si>
  <si>
    <t>0059683</t>
  </si>
  <si>
    <t>Podkladní prahy pro DN 300-500</t>
  </si>
  <si>
    <t>592890397</t>
  </si>
  <si>
    <t>33</t>
  </si>
  <si>
    <t>452112112</t>
  </si>
  <si>
    <t>Osazení betonových prstenců nebo rámů v do 100 mm pod poklopy a mříže</t>
  </si>
  <si>
    <t>-1155179539</t>
  </si>
  <si>
    <t>Osazení betonových dílců prstenců nebo rámů pod poklopy a mříže, výšky do 100 mm</t>
  </si>
  <si>
    <t>https://podminky.urs.cz/item/CS_URS_2023_02/452112112</t>
  </si>
  <si>
    <t>34</t>
  </si>
  <si>
    <t>59224176</t>
  </si>
  <si>
    <t>prstenec šachtový vyrovnávací betonový 625x120x80mm</t>
  </si>
  <si>
    <t>1239073287</t>
  </si>
  <si>
    <t>35</t>
  </si>
  <si>
    <t>59224187</t>
  </si>
  <si>
    <t>prstenec šachtový vyrovnávací betonový 625x120x100mm</t>
  </si>
  <si>
    <t>-1971598363</t>
  </si>
  <si>
    <t>36</t>
  </si>
  <si>
    <t>59223864</t>
  </si>
  <si>
    <t>prstenec pro uliční vpusť vyrovnávací betonový 390x60x130mm</t>
  </si>
  <si>
    <t>-2120345943</t>
  </si>
  <si>
    <t>37</t>
  </si>
  <si>
    <t>452311131</t>
  </si>
  <si>
    <t>Podkladní desky z betonu prostého bez zvýšených nároků na prostředí tř. C 12/15 otevřený výkop</t>
  </si>
  <si>
    <t>813934493</t>
  </si>
  <si>
    <t>Podkladní a zajišťovací konstrukce z betonu prostého v otevřeném výkopu bez zvýšených nároků na prostředí desky pod potrubí, stoky a drobné objekty z betonu tř. C 12/15</t>
  </si>
  <si>
    <t>https://podminky.urs.cz/item/CS_URS_2023_02/452311131</t>
  </si>
  <si>
    <t>(1,6*1,6*0,1 )*3 "deska pod šachty</t>
  </si>
  <si>
    <t>38</t>
  </si>
  <si>
    <t>452312131</t>
  </si>
  <si>
    <t>Sedlové lože z betonu prostého bez zvýšených nároků na prostředí tř. C 12/15 otevřený výkop</t>
  </si>
  <si>
    <t>-841819111</t>
  </si>
  <si>
    <t>Podkladní a zajišťovací konstrukce z betonu prostého v otevřeném výkopu bez zvýšených nároků na prostředí sedlové lože pod potrubí z betonu tř. C 12/15</t>
  </si>
  <si>
    <t>https://podminky.urs.cz/item/CS_URS_2023_02/452312131</t>
  </si>
  <si>
    <t>0,283*4,5 "DN 300</t>
  </si>
  <si>
    <t>0,507*69,5 "DN 500</t>
  </si>
  <si>
    <t>Trubní vedení</t>
  </si>
  <si>
    <t>39</t>
  </si>
  <si>
    <t>831372121</t>
  </si>
  <si>
    <t>Montáž potrubí z trub kameninových hrdlových s integrovaným těsněním výkop sklon do 20 % DN 300</t>
  </si>
  <si>
    <t>-1040682205</t>
  </si>
  <si>
    <t>Montáž potrubí z trub kameninových hrdlových s integrovaným těsněním v otevřeném výkopu ve sklonu do 20 % DN 300</t>
  </si>
  <si>
    <t>https://podminky.urs.cz/item/CS_URS_2023_02/831372121</t>
  </si>
  <si>
    <t>40</t>
  </si>
  <si>
    <t>59710711</t>
  </si>
  <si>
    <t>trouba kameninová glazovaná DN 300 dl 2,50m spojovací systém C Třída 160</t>
  </si>
  <si>
    <t>902404246</t>
  </si>
  <si>
    <t>4,5*1,015 'Přepočtené koeficientem množství</t>
  </si>
  <si>
    <t>41</t>
  </si>
  <si>
    <t>831422121</t>
  </si>
  <si>
    <t>Montáž potrubí z trub kameninových hrdlových s integrovaným těsněním výkop sklon do 20 % DN 500</t>
  </si>
  <si>
    <t>-1794436270</t>
  </si>
  <si>
    <t>Montáž potrubí z trub kameninových hrdlových s integrovaným těsněním v otevřeném výkopu ve sklonu do 20 % DN 500</t>
  </si>
  <si>
    <t>https://podminky.urs.cz/item/CS_URS_2023_02/831422121</t>
  </si>
  <si>
    <t>42</t>
  </si>
  <si>
    <t>59710709</t>
  </si>
  <si>
    <t>trouba kameninová glazovaná DN 500 dl 2,50m spojovací systém C Třída 160</t>
  </si>
  <si>
    <t>519824092</t>
  </si>
  <si>
    <t>69,5*1,015 'Přepočtené koeficientem množství</t>
  </si>
  <si>
    <t>43</t>
  </si>
  <si>
    <t>837421221</t>
  </si>
  <si>
    <t>Montáž kameninových tvarovek odbočných s integrovaným těsněním otevřený výkop DN 500</t>
  </si>
  <si>
    <t>332720720</t>
  </si>
  <si>
    <t>Montáž kameninových tvarovek na potrubí z trub kameninových v otevřeném výkopu s integrovaným těsněním odbočných DN 500</t>
  </si>
  <si>
    <t>https://podminky.urs.cz/item/CS_URS_2023_02/837421221</t>
  </si>
  <si>
    <t>44</t>
  </si>
  <si>
    <t>59711810</t>
  </si>
  <si>
    <t>odbočka kameninová glazovaná jednoduchá kolmá DN 500/150 dl 1000mm spojovací systém C/F tř.160/-</t>
  </si>
  <si>
    <t>1757627994</t>
  </si>
  <si>
    <t>45</t>
  </si>
  <si>
    <t>28611546</t>
  </si>
  <si>
    <t>přechod kanalizační PVC na kameninové hrdlo DN 160</t>
  </si>
  <si>
    <t>-1760549223</t>
  </si>
  <si>
    <t>46</t>
  </si>
  <si>
    <t>871313121</t>
  </si>
  <si>
    <t>Montáž kanalizačního potrubí z PVC těsněné gumovým kroužkem otevřený výkop sklon do 20 % DN 160</t>
  </si>
  <si>
    <t>-3639589</t>
  </si>
  <si>
    <t>Montáž kanalizačního potrubí z plastů z tvrdého PVC těsněných gumovým kroužkem v otevřeném výkopu ve sklonu do 20 % DN 160</t>
  </si>
  <si>
    <t>https://podminky.urs.cz/item/CS_URS_2023_02/871313121</t>
  </si>
  <si>
    <t>47</t>
  </si>
  <si>
    <t>28612001</t>
  </si>
  <si>
    <t>trubka kanalizační PVC plnostěnná třívrstvá DN 160x1000mm SN12</t>
  </si>
  <si>
    <t>1632483154</t>
  </si>
  <si>
    <t>25,5*1,03 'Přepočtené koeficientem množství</t>
  </si>
  <si>
    <t>48</t>
  </si>
  <si>
    <t>877310310</t>
  </si>
  <si>
    <t>Montáž kolen na kanalizačním potrubí z PP nebo tvrdého PVC trub hladkých plnostěnných DN 150</t>
  </si>
  <si>
    <t>1171148419</t>
  </si>
  <si>
    <t>Montáž tvarovek na kanalizačním plastovém potrubí z polypropylenu PP nebo tvrdého PVC hladkého plnostěnného kolen, víček nebo hrdlových uzávěrů DN 150</t>
  </si>
  <si>
    <t>https://podminky.urs.cz/item/CS_URS_2023_02/877310310</t>
  </si>
  <si>
    <t>49</t>
  </si>
  <si>
    <t>28612202</t>
  </si>
  <si>
    <t>koleno kanalizační plastové PVC KG DN 160/45° SN12/16</t>
  </si>
  <si>
    <t>-268121487</t>
  </si>
  <si>
    <t>2*4</t>
  </si>
  <si>
    <t>50</t>
  </si>
  <si>
    <t>892312121</t>
  </si>
  <si>
    <t>Tlaková zkouška vzduchem potrubí DN 150 těsnícím vakem ucpávkovým</t>
  </si>
  <si>
    <t>úsek</t>
  </si>
  <si>
    <t>-678541745</t>
  </si>
  <si>
    <t>Tlakové zkoušky vzduchem těsnícími vaky ucpávkovými DN 150</t>
  </si>
  <si>
    <t>https://podminky.urs.cz/item/CS_URS_2023_02/892312121</t>
  </si>
  <si>
    <t>51</t>
  </si>
  <si>
    <t>892372121</t>
  </si>
  <si>
    <t>Tlaková zkouška vzduchem potrubí DN 300 těsnícím vakem ucpávkovým</t>
  </si>
  <si>
    <t>-1074695964</t>
  </si>
  <si>
    <t>Tlakové zkoušky vzduchem těsnícími vaky ucpávkovými DN 300</t>
  </si>
  <si>
    <t>https://podminky.urs.cz/item/CS_URS_2023_02/892372121</t>
  </si>
  <si>
    <t>52</t>
  </si>
  <si>
    <t>892422121</t>
  </si>
  <si>
    <t>Tlaková zkouška vzduchem potrubí DN 500 těsnícím vakem ucpávkovým</t>
  </si>
  <si>
    <t>-1799434839</t>
  </si>
  <si>
    <t>Tlakové zkoušky vzduchem těsnícími vaky ucpávkovými DN 500</t>
  </si>
  <si>
    <t>https://podminky.urs.cz/item/CS_URS_2023_02/892422121</t>
  </si>
  <si>
    <t>53</t>
  </si>
  <si>
    <t>894411311</t>
  </si>
  <si>
    <t>Osazení betonových nebo železobetonových dílců pro šachty skruží rovných</t>
  </si>
  <si>
    <t>619037303</t>
  </si>
  <si>
    <t>https://podminky.urs.cz/item/CS_URS_2023_02/894411311</t>
  </si>
  <si>
    <t>54</t>
  </si>
  <si>
    <t>59224160</t>
  </si>
  <si>
    <t>skruž kanalizační s ocelovými stupadly 100x25x12cm</t>
  </si>
  <si>
    <t>272994896</t>
  </si>
  <si>
    <t>55</t>
  </si>
  <si>
    <t>59224161</t>
  </si>
  <si>
    <t>skruž kanalizační s ocelovými stupadly 100x50x12cm</t>
  </si>
  <si>
    <t>595195076</t>
  </si>
  <si>
    <t>56</t>
  </si>
  <si>
    <t>59224162</t>
  </si>
  <si>
    <t>skruž kanalizační s ocelovými stupadly 100x100x12cm</t>
  </si>
  <si>
    <t>861157908</t>
  </si>
  <si>
    <t>57</t>
  </si>
  <si>
    <t>894412411</t>
  </si>
  <si>
    <t>Osazení betonových nebo železobetonových dílců pro šachty skruží přechodových</t>
  </si>
  <si>
    <t>1021600543</t>
  </si>
  <si>
    <t>https://podminky.urs.cz/item/CS_URS_2023_02/894412411</t>
  </si>
  <si>
    <t>58</t>
  </si>
  <si>
    <t>59224168</t>
  </si>
  <si>
    <t>skruž betonová přechodová 62,5/100x60x12cm, stupadla poplastovaná kapsová</t>
  </si>
  <si>
    <t>-1052223368</t>
  </si>
  <si>
    <t>59</t>
  </si>
  <si>
    <t>894414111</t>
  </si>
  <si>
    <t>Osazení betonových nebo železobetonových dílců pro šachty skruží základových (dno)</t>
  </si>
  <si>
    <t>2068195613</t>
  </si>
  <si>
    <t>https://podminky.urs.cz/item/CS_URS_2023_02/894414111</t>
  </si>
  <si>
    <t>60</t>
  </si>
  <si>
    <t>59224043</t>
  </si>
  <si>
    <t>dno betonové šachtové DN 400 kameninový žlab i nástupnice 100x88,5x23cm</t>
  </si>
  <si>
    <t>196163194</t>
  </si>
  <si>
    <t>61</t>
  </si>
  <si>
    <t>895941302</t>
  </si>
  <si>
    <t>Osazení vpusti uliční DN 450 z betonových dílců dno s kalištěm</t>
  </si>
  <si>
    <t>1169599345</t>
  </si>
  <si>
    <t>Osazení vpusti uliční z betonových dílců DN 450 dno s kalištěm</t>
  </si>
  <si>
    <t>https://podminky.urs.cz/item/CS_URS_2023_02/895941302</t>
  </si>
  <si>
    <t>62</t>
  </si>
  <si>
    <t>59223852</t>
  </si>
  <si>
    <t>dno pro uliční vpusť s kalovou prohlubní betonové 450x300x50mm</t>
  </si>
  <si>
    <t>1491608070</t>
  </si>
  <si>
    <t>63</t>
  </si>
  <si>
    <t>895941312</t>
  </si>
  <si>
    <t>Osazení vpusti uliční DN 450 z betonových dílců skruž horní 195 mm</t>
  </si>
  <si>
    <t>1143067239</t>
  </si>
  <si>
    <t>Osazení vpusti uliční z betonových dílců DN 450 skruž horní 195 mm</t>
  </si>
  <si>
    <t>https://podminky.urs.cz/item/CS_URS_2023_02/895941312</t>
  </si>
  <si>
    <t>64</t>
  </si>
  <si>
    <t>59223856</t>
  </si>
  <si>
    <t>skruž betonová horní pro uliční vpusť 450x195x50mm</t>
  </si>
  <si>
    <t>196267393</t>
  </si>
  <si>
    <t>65</t>
  </si>
  <si>
    <t>895941331</t>
  </si>
  <si>
    <t>Osazení vpusti uliční DN 450 z betonových dílců skruž průběžná s výtokem</t>
  </si>
  <si>
    <t>-156369431</t>
  </si>
  <si>
    <t>Osazení vpusti uliční z betonových dílců DN 450 skruž průběžná s výtokem</t>
  </si>
  <si>
    <t>https://podminky.urs.cz/item/CS_URS_2023_02/895941331</t>
  </si>
  <si>
    <t>66</t>
  </si>
  <si>
    <t>59224490</t>
  </si>
  <si>
    <t>skruž betonová s odtokem 150mm PVC pro uliční vpusť 450x450x50mm</t>
  </si>
  <si>
    <t>340093475</t>
  </si>
  <si>
    <t>67</t>
  </si>
  <si>
    <t>899104112</t>
  </si>
  <si>
    <t>Osazení poklopů litinových, ocelových nebo železobetonových včetně rámů pro třídu zatížení D400, E600</t>
  </si>
  <si>
    <t>-694944309</t>
  </si>
  <si>
    <t>https://podminky.urs.cz/item/CS_URS_2023_02/899104112</t>
  </si>
  <si>
    <t>68</t>
  </si>
  <si>
    <t>28661935</t>
  </si>
  <si>
    <t>poklop šachtový litinový DN 600 pro třídu zatížení D400</t>
  </si>
  <si>
    <t>-943014449</t>
  </si>
  <si>
    <t>69</t>
  </si>
  <si>
    <t>89910520R</t>
  </si>
  <si>
    <t>Napojení nového potrubí do stávající šachty, úprava kynety a výstupu, utěsnění potrubí, včetně všech nutných činností k funkčnímu napojení</t>
  </si>
  <si>
    <t>-1027918628</t>
  </si>
  <si>
    <t>1 "Š1</t>
  </si>
  <si>
    <t>70</t>
  </si>
  <si>
    <t>899204112</t>
  </si>
  <si>
    <t>Osazení mříží litinových včetně rámů a košů na bahno pro třídu zatížení D400, E600</t>
  </si>
  <si>
    <t>134685222</t>
  </si>
  <si>
    <t>https://podminky.urs.cz/item/CS_URS_2023_02/899204112</t>
  </si>
  <si>
    <t>71</t>
  </si>
  <si>
    <t>59223875</t>
  </si>
  <si>
    <t>koš nízký pro uliční vpusti žárově Pz plech pro rám 500/500mm</t>
  </si>
  <si>
    <t>-1104624016</t>
  </si>
  <si>
    <t>72</t>
  </si>
  <si>
    <t>59223260</t>
  </si>
  <si>
    <t>mříž vtoková litinová k uliční vpusti C250/D400 500x500mm</t>
  </si>
  <si>
    <t>-1028305325</t>
  </si>
  <si>
    <t>73</t>
  </si>
  <si>
    <t>899722113</t>
  </si>
  <si>
    <t>Krytí potrubí z plastů výstražnou fólií z PVC 34cm</t>
  </si>
  <si>
    <t>195637842</t>
  </si>
  <si>
    <t>Krytí potrubí z plastů výstražnou fólií z PVC šířky 34 cm</t>
  </si>
  <si>
    <t>https://podminky.urs.cz/item/CS_URS_2023_02/899722113</t>
  </si>
  <si>
    <t>69,5+4,5+25,5</t>
  </si>
  <si>
    <t>998</t>
  </si>
  <si>
    <t>Přesun hmot</t>
  </si>
  <si>
    <t>74</t>
  </si>
  <si>
    <t>998275101</t>
  </si>
  <si>
    <t>Přesun hmot pro trubní vedení z trub kameninových otevřený výkop</t>
  </si>
  <si>
    <t>-113241713</t>
  </si>
  <si>
    <t>Přesun hmot pro trubní vedení hloubené z trub kameninových pro kanalizace v otevřeném výkopu dopravní vzdálenost do 15 m</t>
  </si>
  <si>
    <t>https://podminky.urs.cz/item/CS_URS_2023_02/998275101</t>
  </si>
  <si>
    <t>Dl_pěší</t>
  </si>
  <si>
    <t>4,8</t>
  </si>
  <si>
    <t>kom_beton</t>
  </si>
  <si>
    <t>157,65</t>
  </si>
  <si>
    <t>kom_ložní</t>
  </si>
  <si>
    <t>484,9</t>
  </si>
  <si>
    <t>kom_obrus</t>
  </si>
  <si>
    <t>608</t>
  </si>
  <si>
    <t>kom_štěrk</t>
  </si>
  <si>
    <t>115,7</t>
  </si>
  <si>
    <t>SO 01.2 - Komunikace</t>
  </si>
  <si>
    <t xml:space="preserve">    5 - Komunikace pozemní</t>
  </si>
  <si>
    <t xml:space="preserve">    9 - Ostatní konstrukce a práce, bourání</t>
  </si>
  <si>
    <t xml:space="preserve">    997 - Přesun sutě</t>
  </si>
  <si>
    <t>113106123</t>
  </si>
  <si>
    <t>Rozebrání dlažeb ze zámkových dlaždic komunikací pro pěší ručně</t>
  </si>
  <si>
    <t>-2101662549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</si>
  <si>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</si>
  <si>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https://podminky.urs.cz/item/CS_URS_2023_02/113106123</t>
  </si>
  <si>
    <t>"KP+UV" 6*0,8</t>
  </si>
  <si>
    <t>113107163</t>
  </si>
  <si>
    <t>Odstranění podkladu z kameniva drceného tl přes 200 do 300 mm strojně pl přes 50 do 200 m2</t>
  </si>
  <si>
    <t>316346636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</si>
  <si>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</si>
  <si>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https://podminky.urs.cz/item/CS_URS_2023_02/113107163</t>
  </si>
  <si>
    <t>"KA 300" 4,5*1,1</t>
  </si>
  <si>
    <t>"KA 500" 69,5*1,3</t>
  </si>
  <si>
    <t>"UV+přípojka" 25,5*0,8</t>
  </si>
  <si>
    <t>113107172</t>
  </si>
  <si>
    <t>Odstranění podkladu z betonu prostého tl přes 150 do 300 mm strojně pl přes 50 do 200 m2</t>
  </si>
  <si>
    <t>-664455807</t>
  </si>
  <si>
    <t>Odstranění podkladů nebo krytů strojně plochy jednotlivě přes 50 m2 do 200 m2 s přemístěním hmot na skládku na vzdálenost do 20 m nebo s naložením na dopravní prostředek z betonu prostého, o tl. vrstvy přes 150 do 300 mm</t>
  </si>
  <si>
    <t>https://podminky.urs.cz/item/CS_URS_2023_02/113107172</t>
  </si>
  <si>
    <t>"KA 300" 4,5*(1,1+2*0,25)</t>
  </si>
  <si>
    <t>"KA 500" 69,5*(1,3+2*0,25)</t>
  </si>
  <si>
    <t>"UV+přípojka" (25,5-6)*(0,8+2*0,25)</t>
  </si>
  <si>
    <t>113107242</t>
  </si>
  <si>
    <t>Odstranění podkladu živičného tl přes 50 do 100 mm strojně pl přes 200 m2</t>
  </si>
  <si>
    <t>668272294</t>
  </si>
  <si>
    <t>Odstranění podkladů nebo krytů strojně plochy jednotlivě přes 200 m2 s přemístěním hmot na skládku na vzdálenost do 20 m nebo s naložením na dopravní prostředek živičných, o tl. vrstvy přes 50 do 100 mm</t>
  </si>
  <si>
    <t>https://podminky.urs.cz/item/CS_URS_2023_02/113107242</t>
  </si>
  <si>
    <t>"KA 300" 4,5*(1,1+2*2)</t>
  </si>
  <si>
    <t>"KA 500" 69,5*(1,3+2*2)</t>
  </si>
  <si>
    <t>"UV+přípojka" (25,5-6)*(0,8+2*2)</t>
  </si>
  <si>
    <t>113154223</t>
  </si>
  <si>
    <t>Frézování živičného krytu tl 50 mm pruh š přes 0,5 do 1 m pl přes 500 do 1000 m2 bez překážek v trase</t>
  </si>
  <si>
    <t>960733150</t>
  </si>
  <si>
    <t>Frézování živičného podkladu nebo krytu s naložením na dopravní prostředek plochy přes 500 do 1 000 m2 bez překážek v trase pruhu šířky do 1 m, tloušťky vrstvy 50 mm</t>
  </si>
  <si>
    <t>https://podminky.urs.cz/item/CS_URS_2023_02/113154223</t>
  </si>
  <si>
    <t>608 "celá plocha vozovky - kom SÚS</t>
  </si>
  <si>
    <t>113201112</t>
  </si>
  <si>
    <t>Vytrhání obrub silničních ležatých</t>
  </si>
  <si>
    <t>1786733921</t>
  </si>
  <si>
    <t>Vytrhání obrub s vybouráním lože, s přemístěním hmot na skládku na vzdálenost do 3 m nebo s naložením na dopravní prostředek silničních ležatých</t>
  </si>
  <si>
    <t>https://podminky.urs.cz/item/CS_URS_2023_02/113201112</t>
  </si>
  <si>
    <t>Komunikace pozemní</t>
  </si>
  <si>
    <t>564871016</t>
  </si>
  <si>
    <t>Podklad ze štěrkodrtě ŠD plochy do 100 m2 tl 300 mm</t>
  </si>
  <si>
    <t>-1745332334</t>
  </si>
  <si>
    <t>Podklad ze štěrkodrti ŠD s rozprostřením a zhutněním plochy jednotlivě do 100 m2, po zhutnění tl. 300 mm</t>
  </si>
  <si>
    <t>https://podminky.urs.cz/item/CS_URS_2023_02/564871016</t>
  </si>
  <si>
    <t>567131115</t>
  </si>
  <si>
    <t>Podklad ze směsi stmelené cementem SC C 3/4 (SC I) tl 200 mm</t>
  </si>
  <si>
    <t>451207903</t>
  </si>
  <si>
    <t>Podklad ze směsi stmelené cementem SC bez dilatačních spár, s rozprostřením a zhutněním SC C 3/4 (SC I), po zhutnění tl. 200 mm</t>
  </si>
  <si>
    <t>https://podminky.urs.cz/item/CS_URS_2023_02/567131115</t>
  </si>
  <si>
    <t>573111113</t>
  </si>
  <si>
    <t>Postřik živičný infiltrační s posypem z asfaltu množství 1,5 kg/m2</t>
  </si>
  <si>
    <t>-1183687358</t>
  </si>
  <si>
    <t>Postřik infiltrační PI z asfaltu silničního s posypem kamenivem, v množství 1,50 kg/m2</t>
  </si>
  <si>
    <t>https://podminky.urs.cz/item/CS_URS_2023_02/573111113</t>
  </si>
  <si>
    <t>573231108</t>
  </si>
  <si>
    <t>Postřik živičný spojovací ze silniční emulze v množství 0,50 kg/m2</t>
  </si>
  <si>
    <t>-977552690</t>
  </si>
  <si>
    <t>Postřik spojovací PS bez posypu kamenivem ze silniční emulze, v množství 0,50 kg/m2</t>
  </si>
  <si>
    <t>https://podminky.urs.cz/item/CS_URS_2023_02/573231108</t>
  </si>
  <si>
    <t>577144141</t>
  </si>
  <si>
    <t>Asfaltový beton vrstva obrusná ACO 11 (ABS) tř. I tl 50 mm š přes 3 m z modifikovaného asfaltu</t>
  </si>
  <si>
    <t>-1895980101</t>
  </si>
  <si>
    <t>Asfaltový beton vrstva obrusná ACO 11 (ABS) s rozprostřením a se zhutněním z modifikovaného asfaltu v pruhu šířky přes 3 m, po zhutnění tl. 50 mm</t>
  </si>
  <si>
    <t>https://podminky.urs.cz/item/CS_URS_2023_02/577144141</t>
  </si>
  <si>
    <t>577165142</t>
  </si>
  <si>
    <t>Asfaltový beton vrstva ložní ACL 16 (ABH) tl 70 mm š přes 3 m z modifikovaného asfaltu</t>
  </si>
  <si>
    <t>1096131535</t>
  </si>
  <si>
    <t>Asfaltový beton vrstva ložní ACL 16 (ABH) s rozprostřením a zhutněním z modifikovaného asfaltu v pruhu šířky přes 3 m, po zhutnění tl. 70 mm</t>
  </si>
  <si>
    <t>https://podminky.urs.cz/item/CS_URS_2023_02/577165142</t>
  </si>
  <si>
    <t>596211111</t>
  </si>
  <si>
    <t>Kladení zámkové dlažby komunikací pro pěší ručně tl 60 mm skupiny A pl přes 50 do 100 m2</t>
  </si>
  <si>
    <t>2114087149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</si>
  <si>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50 do 100 m2</t>
  </si>
  <si>
    <t>https://podminky.urs.cz/item/CS_URS_2023_02/596211111</t>
  </si>
  <si>
    <t>Ostatní konstrukce a práce, bourání</t>
  </si>
  <si>
    <t>915211121</t>
  </si>
  <si>
    <t>Vodorovné dopravní značení dělící čáry přerušované š 125 mm bílý plast</t>
  </si>
  <si>
    <t>1903031572</t>
  </si>
  <si>
    <t>Vodorovné dopravní značení stříkaným plastem dělící čára šířky 125 mm přerušovaná bílá základní</t>
  </si>
  <si>
    <t>https://podminky.urs.cz/item/CS_URS_2023_02/915211121</t>
  </si>
  <si>
    <t>74-5</t>
  </si>
  <si>
    <t>915231111</t>
  </si>
  <si>
    <t>Vodorovné dopravní značení přechody pro chodce, šipky, symboly bílý plast</t>
  </si>
  <si>
    <t>51193077</t>
  </si>
  <si>
    <t>Vodorovné dopravní značení stříkaným plastem přechody pro chodce, šipky, symboly nápisy bílé základní</t>
  </si>
  <si>
    <t>https://podminky.urs.cz/item/CS_URS_2023_02/915231111</t>
  </si>
  <si>
    <t>4*7</t>
  </si>
  <si>
    <t>916131112</t>
  </si>
  <si>
    <t>Osazení silničního obrubníku betonového ležatého bez boční opěry do lože z betonu prostého</t>
  </si>
  <si>
    <t>-548633097</t>
  </si>
  <si>
    <t>Osazení silničního obrubníku betonového se zřízením lože, s vyplněním a zatřením spár cementovou maltou ležatého bez boční opěry, do lože z betonu prostého</t>
  </si>
  <si>
    <t>https://podminky.urs.cz/item/CS_URS_2023_02/916131112</t>
  </si>
  <si>
    <t>919112223</t>
  </si>
  <si>
    <t>Řezání spár pro vytvoření komůrky š 15 mm hl 30 mm pro těsnící zálivku v živičném krytu</t>
  </si>
  <si>
    <t>-1078778192</t>
  </si>
  <si>
    <t>Řezání dilatačních spár v živičném krytu vytvoření komůrky pro těsnící zálivku šířky 15 mm, hloubky 30 mm</t>
  </si>
  <si>
    <t>https://podminky.urs.cz/item/CS_URS_2023_02/919112223</t>
  </si>
  <si>
    <t>30 "předpoklad</t>
  </si>
  <si>
    <t>919121223</t>
  </si>
  <si>
    <t>Těsnění spár zálivkou za studena pro komůrky š 15 mm hl 30 mm bez těsnicího profilu</t>
  </si>
  <si>
    <t>-866489236</t>
  </si>
  <si>
    <t>Utěsnění dilatačních spár zálivkou za studena v cementobetonovém nebo živičném krytu včetně adhezního nátěru bez těsnicího profilu pod zálivkou, pro komůrky šířky 15 mm, hloubky 30 mm</t>
  </si>
  <si>
    <t>https://podminky.urs.cz/item/CS_URS_2023_02/919121223</t>
  </si>
  <si>
    <t>919735111</t>
  </si>
  <si>
    <t>Řezání stávajícího živičného krytu hl do 50 mm</t>
  </si>
  <si>
    <t>-440646633</t>
  </si>
  <si>
    <t>Řezání stávajícího živičného krytu nebo podkladu hloubky do 50 mm</t>
  </si>
  <si>
    <t>https://podminky.urs.cz/item/CS_URS_2023_02/919735111</t>
  </si>
  <si>
    <t>919735112</t>
  </si>
  <si>
    <t>Řezání stávajícího živičného krytu hl přes 50 do 100 mm</t>
  </si>
  <si>
    <t>803811728</t>
  </si>
  <si>
    <t>Řezání stávajícího živičného krytu nebo podkladu hloubky přes 50 do 100 mm</t>
  </si>
  <si>
    <t>https://podminky.urs.cz/item/CS_URS_2023_02/919735112</t>
  </si>
  <si>
    <t>"KA 300" 2*4,5+2*(1,1+2*2)</t>
  </si>
  <si>
    <t>"KA 500" 2*69,5+2*(1,3+2*2)</t>
  </si>
  <si>
    <t>"UV+přípojka" 2*(25,5-6)+2*(0,8+2*2)</t>
  </si>
  <si>
    <t>919735124</t>
  </si>
  <si>
    <t>Řezání stávajícího betonového krytu hl přes 150 do 200 mm</t>
  </si>
  <si>
    <t>1197361573</t>
  </si>
  <si>
    <t>Řezání stávajícího betonového krytu nebo podkladu hloubky přes 150 do 200 mm</t>
  </si>
  <si>
    <t>https://podminky.urs.cz/item/CS_URS_2023_02/919735124</t>
  </si>
  <si>
    <t>"KA 300" 2*4,5+2*(1,1+2*0,25)</t>
  </si>
  <si>
    <t>"KA 500" 2*69,5+2*(1,3+2*0,25)</t>
  </si>
  <si>
    <t>"UV+přípojka" 2*(25,5-6)+2*(0,8+2*0,2)</t>
  </si>
  <si>
    <t>979024443</t>
  </si>
  <si>
    <t>Očištění vybouraných obrubníků a krajníků silničních</t>
  </si>
  <si>
    <t>881652101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</si>
  <si>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</si>
  <si>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https://podminky.urs.cz/item/CS_URS_2023_02/979024443</t>
  </si>
  <si>
    <t>979054451</t>
  </si>
  <si>
    <t>Očištění vybouraných zámkových dlaždic s původním spárováním z kameniva těženého</t>
  </si>
  <si>
    <t>-1902037713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</si>
  <si>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</si>
  <si>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https://podminky.urs.cz/item/CS_URS_2023_02/979054451</t>
  </si>
  <si>
    <t>997</t>
  </si>
  <si>
    <t>Přesun sutě</t>
  </si>
  <si>
    <t>997221551</t>
  </si>
  <si>
    <t>Vodorovná doprava suti ze sypkých materiálů do 1 km</t>
  </si>
  <si>
    <t>1512738873</t>
  </si>
  <si>
    <t>Vodorovná doprava suti bez naložení, ale se složením a s hrubým urovnáním ze sypkých materiálů, na vzdálenost do 1 km</t>
  </si>
  <si>
    <t>https://podminky.urs.cz/item/CS_URS_2023_02/997221551</t>
  </si>
  <si>
    <t>997221559</t>
  </si>
  <si>
    <t>Příplatek ZKD 1 km u vodorovné dopravy suti ze sypkých materiálů</t>
  </si>
  <si>
    <t>142388919</t>
  </si>
  <si>
    <t>Vodorovná doprava suti bez naložení, ale se složením a s hrubým urovnáním Příplatek k ceně za každý další i započatý 1 km přes 1 km</t>
  </si>
  <si>
    <t>https://podminky.urs.cz/item/CS_URS_2023_02/997221559</t>
  </si>
  <si>
    <t>98,531 "beton</t>
  </si>
  <si>
    <t>50,908 "kamenivo</t>
  </si>
  <si>
    <t>176,598 "asfalt</t>
  </si>
  <si>
    <t>326,037*9 'Přepočtené koeficientem množství</t>
  </si>
  <si>
    <t>997221611</t>
  </si>
  <si>
    <t>Nakládání suti na dopravní prostředky pro vodorovnou dopravu</t>
  </si>
  <si>
    <t>-1858425258</t>
  </si>
  <si>
    <t>Nakládání na dopravní prostředky pro vodorovnou dopravu suti</t>
  </si>
  <si>
    <t>https://podminky.urs.cz/item/CS_URS_2023_02/997221611</t>
  </si>
  <si>
    <t>997221861</t>
  </si>
  <si>
    <t>Poplatek za uložení na recyklační skládce (skládkovné) stavebního odpadu z prostého betonu pod kódem 17 01 01</t>
  </si>
  <si>
    <t>-1934351954</t>
  </si>
  <si>
    <t>Poplatek za uložení stavebního odpadu na recyklační skládce (skládkovné) z prostého betonu zatříděného do Katalogu odpadů pod kódem 17 01 01</t>
  </si>
  <si>
    <t>https://podminky.urs.cz/item/CS_URS_2023_02/997221861</t>
  </si>
  <si>
    <t>997221873</t>
  </si>
  <si>
    <t>Poplatek za uložení na recyklační skládce (skládkovné) stavebního odpadu zeminy a kamení zatříděného do Katalogu odpadů pod kódem 17 05 04</t>
  </si>
  <si>
    <t>-2048902522</t>
  </si>
  <si>
    <t>https://podminky.urs.cz/item/CS_URS_2023_02/997221873</t>
  </si>
  <si>
    <t>997221875</t>
  </si>
  <si>
    <t>Poplatek za uložení na recyklační skládce (skládkovné) stavebního odpadu asfaltového bez obsahu dehtu zatříděného do Katalogu odpadů pod kódem 17 03 02</t>
  </si>
  <si>
    <t>-706698268</t>
  </si>
  <si>
    <t>Poplatek za uložení stavebního odpadu na recyklační skládce (skládkovné) asfaltového bez obsahu dehtu zatříděného do Katalogu odpadů pod kódem 17 03 02</t>
  </si>
  <si>
    <t>https://podminky.urs.cz/item/CS_URS_2023_02/997221875</t>
  </si>
  <si>
    <t>106,678+69,92 "asfalt</t>
  </si>
  <si>
    <t>998225111</t>
  </si>
  <si>
    <t>Přesun hmot pro pozemní komunikace s krytem z kamene, monolitickým betonovým nebo živičným</t>
  </si>
  <si>
    <t>-841422923</t>
  </si>
  <si>
    <t>Přesun hmot pro komunikace s krytem z kameniva, monolitickým betonovým nebo živičným dopravní vzdálenost do 200 m jakékoliv délky objektu</t>
  </si>
  <si>
    <t>https://podminky.urs.cz/item/CS_URS_2023_02/998225111</t>
  </si>
  <si>
    <t>998225194</t>
  </si>
  <si>
    <t>Příplatek k přesunu hmot pro pozemní komunikace s krytem z kamene, živičným, betonovým do 5000 m</t>
  </si>
  <si>
    <t>985080081</t>
  </si>
  <si>
    <t>Přesun hmot pro komunikace s krytem z kameniva, monolitickým betonovým nebo živičným Příplatek k ceně za zvětšený přesun přes vymezenou největší dopravní vzdálenost do 5000 m</t>
  </si>
  <si>
    <t>https://podminky.urs.cz/item/CS_URS_2023_02/998225194</t>
  </si>
  <si>
    <t>SO 01.3 - Rušení stávající kanalizace</t>
  </si>
  <si>
    <t>359901111</t>
  </si>
  <si>
    <t>Vyčištění stok</t>
  </si>
  <si>
    <t>-856510903</t>
  </si>
  <si>
    <t>Vyčištění stok jakékoliv výšky</t>
  </si>
  <si>
    <t>https://podminky.urs.cz/item/CS_URS_2023_02/359901111</t>
  </si>
  <si>
    <t>69,5+25,5</t>
  </si>
  <si>
    <t>810391811</t>
  </si>
  <si>
    <t>Bourání stávajícího potrubí z betonu DN přes 200 do 400</t>
  </si>
  <si>
    <t>1532314643</t>
  </si>
  <si>
    <t>Bourání stávajícího potrubí z betonu v otevřeném výkopu DN přes 200 do 400</t>
  </si>
  <si>
    <t>https://podminky.urs.cz/item/CS_URS_2023_02/810391811</t>
  </si>
  <si>
    <t>69,5</t>
  </si>
  <si>
    <t>830311811</t>
  </si>
  <si>
    <t>Bourání stávajícího kameninového potrubí DN do 150</t>
  </si>
  <si>
    <t>1527111434</t>
  </si>
  <si>
    <t>Bourání stávajícího potrubí z kameninových trub v otevřeném výkopu DN do 150</t>
  </si>
  <si>
    <t>https://podminky.urs.cz/item/CS_URS_2023_02/830311811</t>
  </si>
  <si>
    <t>25,5</t>
  </si>
  <si>
    <t>890431851</t>
  </si>
  <si>
    <t>Bourání šachet z prefabrikovaných skruží strojně obestavěného prostoru přes 1,5 do 3 m3</t>
  </si>
  <si>
    <t>-1481367904</t>
  </si>
  <si>
    <t>Bourání šachet a jímek strojně velikosti obestavěného prostoru přes 1,5 do 3 m3 z prefabrikovaných skruží</t>
  </si>
  <si>
    <t>https://podminky.urs.cz/item/CS_URS_2023_02/890431851</t>
  </si>
  <si>
    <t>3*(1,24*1,24*3,14)/4*3,5 "stávající šachty</t>
  </si>
  <si>
    <t>899201211</t>
  </si>
  <si>
    <t>Demontáž mříží litinových včetně rámů hmotnosti do 50 kg</t>
  </si>
  <si>
    <t>-293678548</t>
  </si>
  <si>
    <t>Demontáž mříží litinových včetně rámů, hmotnosti jednotlivě do 50 kg</t>
  </si>
  <si>
    <t>https://podminky.urs.cz/item/CS_URS_2023_02/899201211</t>
  </si>
  <si>
    <t>3 "ul vpusti</t>
  </si>
  <si>
    <t>899104211</t>
  </si>
  <si>
    <t>Demontáž poklopů litinových nebo ocelových včetně rámů hmotnosti přes 150 kg</t>
  </si>
  <si>
    <t>-1254788757</t>
  </si>
  <si>
    <t>Demontáž poklopů litinových a ocelových včetně rámů, hmotnosti jednotlivě přes 150 Kg</t>
  </si>
  <si>
    <t>https://podminky.urs.cz/item/CS_URS_2023_02/899104211</t>
  </si>
  <si>
    <t>3 "stávající šachty</t>
  </si>
  <si>
    <t>899910211</t>
  </si>
  <si>
    <t>Výplň potrubí pod tlakem cementopopílkovou suspenzí délky potrubí do 50 m</t>
  </si>
  <si>
    <t>1762995320</t>
  </si>
  <si>
    <t>Výplň potrubí trub betonových, litinových nebo kameninových cementopopílkovou suspenzí pod tlakem, délky do 50 m</t>
  </si>
  <si>
    <t>https://podminky.urs.cz/item/CS_URS_2023_02/899910211</t>
  </si>
  <si>
    <t>(0,4*0,4*3,14)/4*2</t>
  </si>
  <si>
    <t>(0,3*0,3*3,14)/4*5</t>
  </si>
  <si>
    <t>977213112</t>
  </si>
  <si>
    <t>Řezání betonových, železobetonových nebo kameninových trub kruhových kolmý řez DN 300</t>
  </si>
  <si>
    <t>736908120</t>
  </si>
  <si>
    <t>Řezání trub betonových, železobetonových nebo kameninových kruhových kolmý řez DN 300</t>
  </si>
  <si>
    <t>https://podminky.urs.cz/item/CS_URS_2023_02/977213112</t>
  </si>
  <si>
    <t>977213113</t>
  </si>
  <si>
    <t>Řezání betonových, železobetonových nebo kameninových trub kruhových kolmý řez DN 400</t>
  </si>
  <si>
    <t>1219757361</t>
  </si>
  <si>
    <t>Řezání trub betonových, železobetonových nebo kameninových kruhových kolmý řez DN 400</t>
  </si>
  <si>
    <t>https://podminky.urs.cz/item/CS_URS_2023_02/977213113</t>
  </si>
  <si>
    <t>997013501</t>
  </si>
  <si>
    <t>Odvoz suti a vybouraných hmot na skládku nebo meziskládku do 1 km se složením</t>
  </si>
  <si>
    <t>674071975</t>
  </si>
  <si>
    <t>Odvoz suti a vybouraných hmot na skládku nebo meziskládku se složením, na vzdálenost do 1 km</t>
  </si>
  <si>
    <t>https://podminky.urs.cz/item/CS_URS_2023_02/997013501</t>
  </si>
  <si>
    <t>22,24+0,74+7,604</t>
  </si>
  <si>
    <t>997013509</t>
  </si>
  <si>
    <t>Příplatek k odvozu suti a vybouraných hmot na skládku ZKD 1 km přes 1 km</t>
  </si>
  <si>
    <t>1855489850</t>
  </si>
  <si>
    <t>Odvoz suti a vybouraných hmot na skládku nebo meziskládku se složením, na vzdálenost Příplatek k ceně za každý další i započatý 1 km přes 1 km</t>
  </si>
  <si>
    <t>https://podminky.urs.cz/item/CS_URS_2023_02/997013509</t>
  </si>
  <si>
    <t>30,584 "předpokládaná vzdálenost do 10km</t>
  </si>
  <si>
    <t>30,584*9 'Přepočtené koeficientem množství</t>
  </si>
  <si>
    <t>997013841</t>
  </si>
  <si>
    <t>Poplatek za uložení na skládce (skládkovné) odpadu po otryskávání bez obsahu nebezpečných látek kód odpadu 12 01 17</t>
  </si>
  <si>
    <t>1444935926</t>
  </si>
  <si>
    <t>Poplatek za uložení stavebního odpadu na skládce (skládkovné) odpadního materiálu po otryskávání bez obsahu nebezpečných látek zatříděného do Katalogu odpadů pod kódem 12 01 17</t>
  </si>
  <si>
    <t>https://podminky.urs.cz/item/CS_URS_2023_02/997013841</t>
  </si>
  <si>
    <t>30,584</t>
  </si>
  <si>
    <t>998274101</t>
  </si>
  <si>
    <t>Přesun hmot pro trubní vedení z trub betonových otevřený výkop</t>
  </si>
  <si>
    <t>-1834047313</t>
  </si>
  <si>
    <t>Přesun hmot pro trubní vedení hloubené z trub betonových nebo železobetonových pro vodovody nebo kanalizace v otevřeném výkopu dopravní vzdálenost do 15 m</t>
  </si>
  <si>
    <t>https://podminky.urs.cz/item/CS_URS_2023_02/998274101</t>
  </si>
  <si>
    <t>VRN - Vedlejší rozpočtové náklady</t>
  </si>
  <si>
    <t>OVN - Ostatní a vedlejší náklady</t>
  </si>
  <si>
    <t>OVN</t>
  </si>
  <si>
    <t>Ostatní a vedlejší náklady</t>
  </si>
  <si>
    <t>01</t>
  </si>
  <si>
    <t>Vytyčení stavby</t>
  </si>
  <si>
    <t>soubor</t>
  </si>
  <si>
    <t>1024</t>
  </si>
  <si>
    <t>909714778</t>
  </si>
  <si>
    <t>02</t>
  </si>
  <si>
    <t>Zařízení staveniště</t>
  </si>
  <si>
    <t>122611743</t>
  </si>
  <si>
    <t>03</t>
  </si>
  <si>
    <t>Vytýčení stávajících sítí</t>
  </si>
  <si>
    <t>186869518</t>
  </si>
  <si>
    <t>04</t>
  </si>
  <si>
    <t>Náklady související se zajištěním BOZP a PO</t>
  </si>
  <si>
    <t>323344468</t>
  </si>
  <si>
    <t>05</t>
  </si>
  <si>
    <t>Dočasná dopravní opatření</t>
  </si>
  <si>
    <t>767744211</t>
  </si>
  <si>
    <t>Dočasná dopravní opatření, DIO</t>
  </si>
  <si>
    <t>06</t>
  </si>
  <si>
    <t>Geodetické zaměření skutečného provedení a geometrický plán</t>
  </si>
  <si>
    <t>1318144672</t>
  </si>
  <si>
    <t>07</t>
  </si>
  <si>
    <t>Dokumentace skutečného provedení</t>
  </si>
  <si>
    <t>2058880111</t>
  </si>
  <si>
    <t>08</t>
  </si>
  <si>
    <t>Pasportizace</t>
  </si>
  <si>
    <t>-10716384</t>
  </si>
  <si>
    <t>09</t>
  </si>
  <si>
    <t>Zajištění nezbytných dokladů, povolení a souhlasů</t>
  </si>
  <si>
    <t>1330737124</t>
  </si>
  <si>
    <t>Ostatní náklady</t>
  </si>
  <si>
    <t>262144</t>
  </si>
  <si>
    <t>-578249607</t>
  </si>
  <si>
    <t>SEZNAM FIGUR</t>
  </si>
  <si>
    <t>Výměra</t>
  </si>
  <si>
    <t xml:space="preserve"> SO 01.1</t>
  </si>
  <si>
    <t>Použití figury:</t>
  </si>
  <si>
    <t xml:space="preserve"> SO 01.2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</si>
</sst>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22" xfId="0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9001401" TargetMode="External" /><Relationship Id="rId2" Type="http://schemas.openxmlformats.org/officeDocument/2006/relationships/hyperlink" Target="https://podminky.urs.cz/item/CS_URS_2023_02/119001405" TargetMode="External" /><Relationship Id="rId3" Type="http://schemas.openxmlformats.org/officeDocument/2006/relationships/hyperlink" Target="https://podminky.urs.cz/item/CS_URS_2023_02/119001421" TargetMode="External" /><Relationship Id="rId4" Type="http://schemas.openxmlformats.org/officeDocument/2006/relationships/hyperlink" Target="https://podminky.urs.cz/item/CS_URS_2023_02/132212221" TargetMode="External" /><Relationship Id="rId5" Type="http://schemas.openxmlformats.org/officeDocument/2006/relationships/hyperlink" Target="https://podminky.urs.cz/item/CS_URS_2023_02/132254102" TargetMode="External" /><Relationship Id="rId6" Type="http://schemas.openxmlformats.org/officeDocument/2006/relationships/hyperlink" Target="https://podminky.urs.cz/item/CS_URS_2023_02/132254204" TargetMode="External" /><Relationship Id="rId7" Type="http://schemas.openxmlformats.org/officeDocument/2006/relationships/hyperlink" Target="https://podminky.urs.cz/item/CS_URS_2023_02/132312221" TargetMode="External" /><Relationship Id="rId8" Type="http://schemas.openxmlformats.org/officeDocument/2006/relationships/hyperlink" Target="https://podminky.urs.cz/item/CS_URS_2023_02/132354102" TargetMode="External" /><Relationship Id="rId9" Type="http://schemas.openxmlformats.org/officeDocument/2006/relationships/hyperlink" Target="https://podminky.urs.cz/item/CS_URS_2023_02/132354204" TargetMode="External" /><Relationship Id="rId10" Type="http://schemas.openxmlformats.org/officeDocument/2006/relationships/hyperlink" Target="https://podminky.urs.cz/item/CS_URS_2023_02/132412221" TargetMode="External" /><Relationship Id="rId11" Type="http://schemas.openxmlformats.org/officeDocument/2006/relationships/hyperlink" Target="https://podminky.urs.cz/item/CS_URS_2023_02/132454101" TargetMode="External" /><Relationship Id="rId12" Type="http://schemas.openxmlformats.org/officeDocument/2006/relationships/hyperlink" Target="https://podminky.urs.cz/item/CS_URS_2023_02/132454202" TargetMode="External" /><Relationship Id="rId13" Type="http://schemas.openxmlformats.org/officeDocument/2006/relationships/hyperlink" Target="https://podminky.urs.cz/item/CS_URS_2023_02/139001101" TargetMode="External" /><Relationship Id="rId14" Type="http://schemas.openxmlformats.org/officeDocument/2006/relationships/hyperlink" Target="https://podminky.urs.cz/item/CS_URS_2023_02/151101102" TargetMode="External" /><Relationship Id="rId15" Type="http://schemas.openxmlformats.org/officeDocument/2006/relationships/hyperlink" Target="https://podminky.urs.cz/item/CS_URS_2023_02/151101112" TargetMode="External" /><Relationship Id="rId16" Type="http://schemas.openxmlformats.org/officeDocument/2006/relationships/hyperlink" Target="https://podminky.urs.cz/item/CS_URS_2023_02/167151101" TargetMode="External" /><Relationship Id="rId17" Type="http://schemas.openxmlformats.org/officeDocument/2006/relationships/hyperlink" Target="https://podminky.urs.cz/item/CS_URS_2023_02/171201231" TargetMode="External" /><Relationship Id="rId18" Type="http://schemas.openxmlformats.org/officeDocument/2006/relationships/hyperlink" Target="https://podminky.urs.cz/item/CS_URS_2023_02/171251201" TargetMode="External" /><Relationship Id="rId19" Type="http://schemas.openxmlformats.org/officeDocument/2006/relationships/hyperlink" Target="https://podminky.urs.cz/item/CS_URS_2023_02/174151101" TargetMode="External" /><Relationship Id="rId20" Type="http://schemas.openxmlformats.org/officeDocument/2006/relationships/hyperlink" Target="https://podminky.urs.cz/item/CS_URS_2023_02/175151101" TargetMode="External" /><Relationship Id="rId21" Type="http://schemas.openxmlformats.org/officeDocument/2006/relationships/hyperlink" Target="https://podminky.urs.cz/item/CS_URS_2023_02/181951112" TargetMode="External" /><Relationship Id="rId22" Type="http://schemas.openxmlformats.org/officeDocument/2006/relationships/hyperlink" Target="https://podminky.urs.cz/item/CS_URS_2023_02/181951114" TargetMode="External" /><Relationship Id="rId23" Type="http://schemas.openxmlformats.org/officeDocument/2006/relationships/hyperlink" Target="https://podminky.urs.cz/item/CS_URS_2023_02/359901211" TargetMode="External" /><Relationship Id="rId24" Type="http://schemas.openxmlformats.org/officeDocument/2006/relationships/hyperlink" Target="https://podminky.urs.cz/item/CS_URS_2023_02/359901212" TargetMode="External" /><Relationship Id="rId25" Type="http://schemas.openxmlformats.org/officeDocument/2006/relationships/hyperlink" Target="https://podminky.urs.cz/item/CS_URS_2023_02/451573111" TargetMode="External" /><Relationship Id="rId26" Type="http://schemas.openxmlformats.org/officeDocument/2006/relationships/hyperlink" Target="https://podminky.urs.cz/item/CS_URS_2023_02/452111111" TargetMode="External" /><Relationship Id="rId27" Type="http://schemas.openxmlformats.org/officeDocument/2006/relationships/hyperlink" Target="https://podminky.urs.cz/item/CS_URS_2023_02/452112112" TargetMode="External" /><Relationship Id="rId28" Type="http://schemas.openxmlformats.org/officeDocument/2006/relationships/hyperlink" Target="https://podminky.urs.cz/item/CS_URS_2023_02/452311131" TargetMode="External" /><Relationship Id="rId29" Type="http://schemas.openxmlformats.org/officeDocument/2006/relationships/hyperlink" Target="https://podminky.urs.cz/item/CS_URS_2023_02/452312131" TargetMode="External" /><Relationship Id="rId30" Type="http://schemas.openxmlformats.org/officeDocument/2006/relationships/hyperlink" Target="https://podminky.urs.cz/item/CS_URS_2023_02/831372121" TargetMode="External" /><Relationship Id="rId31" Type="http://schemas.openxmlformats.org/officeDocument/2006/relationships/hyperlink" Target="https://podminky.urs.cz/item/CS_URS_2023_02/831422121" TargetMode="External" /><Relationship Id="rId32" Type="http://schemas.openxmlformats.org/officeDocument/2006/relationships/hyperlink" Target="https://podminky.urs.cz/item/CS_URS_2023_02/837421221" TargetMode="External" /><Relationship Id="rId33" Type="http://schemas.openxmlformats.org/officeDocument/2006/relationships/hyperlink" Target="https://podminky.urs.cz/item/CS_URS_2023_02/871313121" TargetMode="External" /><Relationship Id="rId34" Type="http://schemas.openxmlformats.org/officeDocument/2006/relationships/hyperlink" Target="https://podminky.urs.cz/item/CS_URS_2023_02/877310310" TargetMode="External" /><Relationship Id="rId35" Type="http://schemas.openxmlformats.org/officeDocument/2006/relationships/hyperlink" Target="https://podminky.urs.cz/item/CS_URS_2023_02/892312121" TargetMode="External" /><Relationship Id="rId36" Type="http://schemas.openxmlformats.org/officeDocument/2006/relationships/hyperlink" Target="https://podminky.urs.cz/item/CS_URS_2023_02/892372121" TargetMode="External" /><Relationship Id="rId37" Type="http://schemas.openxmlformats.org/officeDocument/2006/relationships/hyperlink" Target="https://podminky.urs.cz/item/CS_URS_2023_02/892422121" TargetMode="External" /><Relationship Id="rId38" Type="http://schemas.openxmlformats.org/officeDocument/2006/relationships/hyperlink" Target="https://podminky.urs.cz/item/CS_URS_2023_02/894411311" TargetMode="External" /><Relationship Id="rId39" Type="http://schemas.openxmlformats.org/officeDocument/2006/relationships/hyperlink" Target="https://podminky.urs.cz/item/CS_URS_2023_02/894412411" TargetMode="External" /><Relationship Id="rId40" Type="http://schemas.openxmlformats.org/officeDocument/2006/relationships/hyperlink" Target="https://podminky.urs.cz/item/CS_URS_2023_02/894414111" TargetMode="External" /><Relationship Id="rId41" Type="http://schemas.openxmlformats.org/officeDocument/2006/relationships/hyperlink" Target="https://podminky.urs.cz/item/CS_URS_2023_02/895941302" TargetMode="External" /><Relationship Id="rId42" Type="http://schemas.openxmlformats.org/officeDocument/2006/relationships/hyperlink" Target="https://podminky.urs.cz/item/CS_URS_2023_02/895941312" TargetMode="External" /><Relationship Id="rId43" Type="http://schemas.openxmlformats.org/officeDocument/2006/relationships/hyperlink" Target="https://podminky.urs.cz/item/CS_URS_2023_02/895941331" TargetMode="External" /><Relationship Id="rId44" Type="http://schemas.openxmlformats.org/officeDocument/2006/relationships/hyperlink" Target="https://podminky.urs.cz/item/CS_URS_2023_02/899104112" TargetMode="External" /><Relationship Id="rId45" Type="http://schemas.openxmlformats.org/officeDocument/2006/relationships/hyperlink" Target="https://podminky.urs.cz/item/CS_URS_2023_02/899204112" TargetMode="External" /><Relationship Id="rId46" Type="http://schemas.openxmlformats.org/officeDocument/2006/relationships/hyperlink" Target="https://podminky.urs.cz/item/CS_URS_2023_02/899722113" TargetMode="External" /><Relationship Id="rId47" Type="http://schemas.openxmlformats.org/officeDocument/2006/relationships/hyperlink" Target="https://podminky.urs.cz/item/CS_URS_2023_02/998275101" TargetMode="External" /><Relationship Id="rId4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106123" TargetMode="External" /><Relationship Id="rId2" Type="http://schemas.openxmlformats.org/officeDocument/2006/relationships/hyperlink" Target="https://podminky.urs.cz/item/CS_URS_2023_02/113107163" TargetMode="External" /><Relationship Id="rId3" Type="http://schemas.openxmlformats.org/officeDocument/2006/relationships/hyperlink" Target="https://podminky.urs.cz/item/CS_URS_2023_02/113107172" TargetMode="External" /><Relationship Id="rId4" Type="http://schemas.openxmlformats.org/officeDocument/2006/relationships/hyperlink" Target="https://podminky.urs.cz/item/CS_URS_2023_02/113107242" TargetMode="External" /><Relationship Id="rId5" Type="http://schemas.openxmlformats.org/officeDocument/2006/relationships/hyperlink" Target="https://podminky.urs.cz/item/CS_URS_2023_02/113154223" TargetMode="External" /><Relationship Id="rId6" Type="http://schemas.openxmlformats.org/officeDocument/2006/relationships/hyperlink" Target="https://podminky.urs.cz/item/CS_URS_2023_02/113201112" TargetMode="External" /><Relationship Id="rId7" Type="http://schemas.openxmlformats.org/officeDocument/2006/relationships/hyperlink" Target="https://podminky.urs.cz/item/CS_URS_2023_02/564871016" TargetMode="External" /><Relationship Id="rId8" Type="http://schemas.openxmlformats.org/officeDocument/2006/relationships/hyperlink" Target="https://podminky.urs.cz/item/CS_URS_2023_02/567131115" TargetMode="External" /><Relationship Id="rId9" Type="http://schemas.openxmlformats.org/officeDocument/2006/relationships/hyperlink" Target="https://podminky.urs.cz/item/CS_URS_2023_02/573111113" TargetMode="External" /><Relationship Id="rId10" Type="http://schemas.openxmlformats.org/officeDocument/2006/relationships/hyperlink" Target="https://podminky.urs.cz/item/CS_URS_2023_02/573231108" TargetMode="External" /><Relationship Id="rId11" Type="http://schemas.openxmlformats.org/officeDocument/2006/relationships/hyperlink" Target="https://podminky.urs.cz/item/CS_URS_2023_02/577144141" TargetMode="External" /><Relationship Id="rId12" Type="http://schemas.openxmlformats.org/officeDocument/2006/relationships/hyperlink" Target="https://podminky.urs.cz/item/CS_URS_2023_02/577165142" TargetMode="External" /><Relationship Id="rId13" Type="http://schemas.openxmlformats.org/officeDocument/2006/relationships/hyperlink" Target="https://podminky.urs.cz/item/CS_URS_2023_02/596211111" TargetMode="External" /><Relationship Id="rId14" Type="http://schemas.openxmlformats.org/officeDocument/2006/relationships/hyperlink" Target="https://podminky.urs.cz/item/CS_URS_2023_02/915211121" TargetMode="External" /><Relationship Id="rId15" Type="http://schemas.openxmlformats.org/officeDocument/2006/relationships/hyperlink" Target="https://podminky.urs.cz/item/CS_URS_2023_02/915231111" TargetMode="External" /><Relationship Id="rId16" Type="http://schemas.openxmlformats.org/officeDocument/2006/relationships/hyperlink" Target="https://podminky.urs.cz/item/CS_URS_2023_02/916131112" TargetMode="External" /><Relationship Id="rId17" Type="http://schemas.openxmlformats.org/officeDocument/2006/relationships/hyperlink" Target="https://podminky.urs.cz/item/CS_URS_2023_02/919112223" TargetMode="External" /><Relationship Id="rId18" Type="http://schemas.openxmlformats.org/officeDocument/2006/relationships/hyperlink" Target="https://podminky.urs.cz/item/CS_URS_2023_02/919121223" TargetMode="External" /><Relationship Id="rId19" Type="http://schemas.openxmlformats.org/officeDocument/2006/relationships/hyperlink" Target="https://podminky.urs.cz/item/CS_URS_2023_02/919735111" TargetMode="External" /><Relationship Id="rId20" Type="http://schemas.openxmlformats.org/officeDocument/2006/relationships/hyperlink" Target="https://podminky.urs.cz/item/CS_URS_2023_02/919735112" TargetMode="External" /><Relationship Id="rId21" Type="http://schemas.openxmlformats.org/officeDocument/2006/relationships/hyperlink" Target="https://podminky.urs.cz/item/CS_URS_2023_02/919735124" TargetMode="External" /><Relationship Id="rId22" Type="http://schemas.openxmlformats.org/officeDocument/2006/relationships/hyperlink" Target="https://podminky.urs.cz/item/CS_URS_2023_02/979024443" TargetMode="External" /><Relationship Id="rId23" Type="http://schemas.openxmlformats.org/officeDocument/2006/relationships/hyperlink" Target="https://podminky.urs.cz/item/CS_URS_2023_02/979054451" TargetMode="External" /><Relationship Id="rId24" Type="http://schemas.openxmlformats.org/officeDocument/2006/relationships/hyperlink" Target="https://podminky.urs.cz/item/CS_URS_2023_02/997221551" TargetMode="External" /><Relationship Id="rId25" Type="http://schemas.openxmlformats.org/officeDocument/2006/relationships/hyperlink" Target="https://podminky.urs.cz/item/CS_URS_2023_02/997221559" TargetMode="External" /><Relationship Id="rId26" Type="http://schemas.openxmlformats.org/officeDocument/2006/relationships/hyperlink" Target="https://podminky.urs.cz/item/CS_URS_2023_02/997221611" TargetMode="External" /><Relationship Id="rId27" Type="http://schemas.openxmlformats.org/officeDocument/2006/relationships/hyperlink" Target="https://podminky.urs.cz/item/CS_URS_2023_02/997221861" TargetMode="External" /><Relationship Id="rId28" Type="http://schemas.openxmlformats.org/officeDocument/2006/relationships/hyperlink" Target="https://podminky.urs.cz/item/CS_URS_2023_02/997221873" TargetMode="External" /><Relationship Id="rId29" Type="http://schemas.openxmlformats.org/officeDocument/2006/relationships/hyperlink" Target="https://podminky.urs.cz/item/CS_URS_2023_02/997221875" TargetMode="External" /><Relationship Id="rId30" Type="http://schemas.openxmlformats.org/officeDocument/2006/relationships/hyperlink" Target="https://podminky.urs.cz/item/CS_URS_2023_02/998225111" TargetMode="External" /><Relationship Id="rId31" Type="http://schemas.openxmlformats.org/officeDocument/2006/relationships/hyperlink" Target="https://podminky.urs.cz/item/CS_URS_2023_02/998225194" TargetMode="External" /><Relationship Id="rId3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359901111" TargetMode="External" /><Relationship Id="rId2" Type="http://schemas.openxmlformats.org/officeDocument/2006/relationships/hyperlink" Target="https://podminky.urs.cz/item/CS_URS_2023_02/810391811" TargetMode="External" /><Relationship Id="rId3" Type="http://schemas.openxmlformats.org/officeDocument/2006/relationships/hyperlink" Target="https://podminky.urs.cz/item/CS_URS_2023_02/830311811" TargetMode="External" /><Relationship Id="rId4" Type="http://schemas.openxmlformats.org/officeDocument/2006/relationships/hyperlink" Target="https://podminky.urs.cz/item/CS_URS_2023_02/890431851" TargetMode="External" /><Relationship Id="rId5" Type="http://schemas.openxmlformats.org/officeDocument/2006/relationships/hyperlink" Target="https://podminky.urs.cz/item/CS_URS_2023_02/899201211" TargetMode="External" /><Relationship Id="rId6" Type="http://schemas.openxmlformats.org/officeDocument/2006/relationships/hyperlink" Target="https://podminky.urs.cz/item/CS_URS_2023_02/899104211" TargetMode="External" /><Relationship Id="rId7" Type="http://schemas.openxmlformats.org/officeDocument/2006/relationships/hyperlink" Target="https://podminky.urs.cz/item/CS_URS_2023_02/899910211" TargetMode="External" /><Relationship Id="rId8" Type="http://schemas.openxmlformats.org/officeDocument/2006/relationships/hyperlink" Target="https://podminky.urs.cz/item/CS_URS_2023_02/977213112" TargetMode="External" /><Relationship Id="rId9" Type="http://schemas.openxmlformats.org/officeDocument/2006/relationships/hyperlink" Target="https://podminky.urs.cz/item/CS_URS_2023_02/977213113" TargetMode="External" /><Relationship Id="rId10" Type="http://schemas.openxmlformats.org/officeDocument/2006/relationships/hyperlink" Target="https://podminky.urs.cz/item/CS_URS_2023_02/997013501" TargetMode="External" /><Relationship Id="rId11" Type="http://schemas.openxmlformats.org/officeDocument/2006/relationships/hyperlink" Target="https://podminky.urs.cz/item/CS_URS_2023_02/997013509" TargetMode="External" /><Relationship Id="rId12" Type="http://schemas.openxmlformats.org/officeDocument/2006/relationships/hyperlink" Target="https://podminky.urs.cz/item/CS_URS_2023_02/997013841" TargetMode="External" /><Relationship Id="rId13" Type="http://schemas.openxmlformats.org/officeDocument/2006/relationships/hyperlink" Target="https://podminky.urs.cz/item/CS_URS_2023_02/998274101" TargetMode="External" /><Relationship Id="rId1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37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35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ROUND(AG54,1)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1)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1)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1)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1)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1)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1)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1)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2023-08-01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Propojení dvou kanalizačních stok ul. Veltrubská, Kolín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Kolín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1. 9. 2023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Kolín, Karlovo nám. 78, 280 02 Kolín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LK PROJEKT s. r.o.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>Ing. Martina Beňáková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ROUND(SUM(AG55:AG58),1)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ROUND(SUM(AS55:AS58),1)</f>
        <v>0</v>
      </c>
      <c r="AT54" s="107">
        <f>ROUND(SUM(AV54:AW54),1)</f>
        <v>0</v>
      </c>
      <c r="AU54" s="108">
        <f>ROUND(SUM(AU55:AU58),5)</f>
        <v>0</v>
      </c>
      <c r="AV54" s="107">
        <f>ROUND(AZ54*L29,1)</f>
        <v>0</v>
      </c>
      <c r="AW54" s="107">
        <f>ROUND(BA54*L30,1)</f>
        <v>0</v>
      </c>
      <c r="AX54" s="107">
        <f>ROUND(BB54*L29,1)</f>
        <v>0</v>
      </c>
      <c r="AY54" s="107">
        <f>ROUND(BC54*L30,1)</f>
        <v>0</v>
      </c>
      <c r="AZ54" s="107">
        <f>ROUND(SUM(AZ55:AZ58),1)</f>
        <v>0</v>
      </c>
      <c r="BA54" s="107">
        <f>ROUND(SUM(BA55:BA58),1)</f>
        <v>0</v>
      </c>
      <c r="BB54" s="107">
        <f>ROUND(SUM(BB55:BB58),1)</f>
        <v>0</v>
      </c>
      <c r="BC54" s="107">
        <f>ROUND(SUM(BC55:BC58),1)</f>
        <v>0</v>
      </c>
      <c r="BD54" s="109">
        <f>ROUND(SUM(BD55:BD58),1)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24.75" customHeight="1">
      <c r="A55" s="112" t="s">
        <v>79</v>
      </c>
      <c r="B55" s="113"/>
      <c r="C55" s="114"/>
      <c r="D55" s="115" t="s">
        <v>80</v>
      </c>
      <c r="E55" s="115"/>
      <c r="F55" s="115"/>
      <c r="G55" s="115"/>
      <c r="H55" s="115"/>
      <c r="I55" s="116"/>
      <c r="J55" s="115" t="s">
        <v>81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01.1 - Propojení kanal...'!J30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82</v>
      </c>
      <c r="AR55" s="119"/>
      <c r="AS55" s="120">
        <v>0</v>
      </c>
      <c r="AT55" s="121">
        <f>ROUND(SUM(AV55:AW55),1)</f>
        <v>0</v>
      </c>
      <c r="AU55" s="122">
        <f>'SO 01.1 - Propojení kanal...'!P85</f>
        <v>0</v>
      </c>
      <c r="AV55" s="121">
        <f>'SO 01.1 - Propojení kanal...'!J33</f>
        <v>0</v>
      </c>
      <c r="AW55" s="121">
        <f>'SO 01.1 - Propojení kanal...'!J34</f>
        <v>0</v>
      </c>
      <c r="AX55" s="121">
        <f>'SO 01.1 - Propojení kanal...'!J35</f>
        <v>0</v>
      </c>
      <c r="AY55" s="121">
        <f>'SO 01.1 - Propojení kanal...'!J36</f>
        <v>0</v>
      </c>
      <c r="AZ55" s="121">
        <f>'SO 01.1 - Propojení kanal...'!F33</f>
        <v>0</v>
      </c>
      <c r="BA55" s="121">
        <f>'SO 01.1 - Propojení kanal...'!F34</f>
        <v>0</v>
      </c>
      <c r="BB55" s="121">
        <f>'SO 01.1 - Propojení kanal...'!F35</f>
        <v>0</v>
      </c>
      <c r="BC55" s="121">
        <f>'SO 01.1 - Propojení kanal...'!F36</f>
        <v>0</v>
      </c>
      <c r="BD55" s="123">
        <f>'SO 01.1 - Propojení kanal...'!F37</f>
        <v>0</v>
      </c>
      <c r="BE55" s="7"/>
      <c r="BT55" s="124" t="s">
        <v>83</v>
      </c>
      <c r="BV55" s="124" t="s">
        <v>77</v>
      </c>
      <c r="BW55" s="124" t="s">
        <v>84</v>
      </c>
      <c r="BX55" s="124" t="s">
        <v>5</v>
      </c>
      <c r="CL55" s="124" t="s">
        <v>19</v>
      </c>
      <c r="CM55" s="124" t="s">
        <v>85</v>
      </c>
    </row>
    <row r="56" s="7" customFormat="1" ht="24.75" customHeight="1">
      <c r="A56" s="112" t="s">
        <v>79</v>
      </c>
      <c r="B56" s="113"/>
      <c r="C56" s="114"/>
      <c r="D56" s="115" t="s">
        <v>86</v>
      </c>
      <c r="E56" s="115"/>
      <c r="F56" s="115"/>
      <c r="G56" s="115"/>
      <c r="H56" s="115"/>
      <c r="I56" s="116"/>
      <c r="J56" s="115" t="s">
        <v>87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01.2 - Komunikace'!J30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82</v>
      </c>
      <c r="AR56" s="119"/>
      <c r="AS56" s="120">
        <v>0</v>
      </c>
      <c r="AT56" s="121">
        <f>ROUND(SUM(AV56:AW56),1)</f>
        <v>0</v>
      </c>
      <c r="AU56" s="122">
        <f>'SO 01.2 - Komunikace'!P85</f>
        <v>0</v>
      </c>
      <c r="AV56" s="121">
        <f>'SO 01.2 - Komunikace'!J33</f>
        <v>0</v>
      </c>
      <c r="AW56" s="121">
        <f>'SO 01.2 - Komunikace'!J34</f>
        <v>0</v>
      </c>
      <c r="AX56" s="121">
        <f>'SO 01.2 - Komunikace'!J35</f>
        <v>0</v>
      </c>
      <c r="AY56" s="121">
        <f>'SO 01.2 - Komunikace'!J36</f>
        <v>0</v>
      </c>
      <c r="AZ56" s="121">
        <f>'SO 01.2 - Komunikace'!F33</f>
        <v>0</v>
      </c>
      <c r="BA56" s="121">
        <f>'SO 01.2 - Komunikace'!F34</f>
        <v>0</v>
      </c>
      <c r="BB56" s="121">
        <f>'SO 01.2 - Komunikace'!F35</f>
        <v>0</v>
      </c>
      <c r="BC56" s="121">
        <f>'SO 01.2 - Komunikace'!F36</f>
        <v>0</v>
      </c>
      <c r="BD56" s="123">
        <f>'SO 01.2 - Komunikace'!F37</f>
        <v>0</v>
      </c>
      <c r="BE56" s="7"/>
      <c r="BT56" s="124" t="s">
        <v>83</v>
      </c>
      <c r="BV56" s="124" t="s">
        <v>77</v>
      </c>
      <c r="BW56" s="124" t="s">
        <v>88</v>
      </c>
      <c r="BX56" s="124" t="s">
        <v>5</v>
      </c>
      <c r="CL56" s="124" t="s">
        <v>19</v>
      </c>
      <c r="CM56" s="124" t="s">
        <v>85</v>
      </c>
    </row>
    <row r="57" s="7" customFormat="1" ht="24.75" customHeight="1">
      <c r="A57" s="112" t="s">
        <v>79</v>
      </c>
      <c r="B57" s="113"/>
      <c r="C57" s="114"/>
      <c r="D57" s="115" t="s">
        <v>89</v>
      </c>
      <c r="E57" s="115"/>
      <c r="F57" s="115"/>
      <c r="G57" s="115"/>
      <c r="H57" s="115"/>
      <c r="I57" s="116"/>
      <c r="J57" s="115" t="s">
        <v>90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01.3 - Rušení stávajíc...'!J30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82</v>
      </c>
      <c r="AR57" s="119"/>
      <c r="AS57" s="120">
        <v>0</v>
      </c>
      <c r="AT57" s="121">
        <f>ROUND(SUM(AV57:AW57),1)</f>
        <v>0</v>
      </c>
      <c r="AU57" s="122">
        <f>'SO 01.3 - Rušení stávajíc...'!P85</f>
        <v>0</v>
      </c>
      <c r="AV57" s="121">
        <f>'SO 01.3 - Rušení stávajíc...'!J33</f>
        <v>0</v>
      </c>
      <c r="AW57" s="121">
        <f>'SO 01.3 - Rušení stávajíc...'!J34</f>
        <v>0</v>
      </c>
      <c r="AX57" s="121">
        <f>'SO 01.3 - Rušení stávajíc...'!J35</f>
        <v>0</v>
      </c>
      <c r="AY57" s="121">
        <f>'SO 01.3 - Rušení stávajíc...'!J36</f>
        <v>0</v>
      </c>
      <c r="AZ57" s="121">
        <f>'SO 01.3 - Rušení stávajíc...'!F33</f>
        <v>0</v>
      </c>
      <c r="BA57" s="121">
        <f>'SO 01.3 - Rušení stávajíc...'!F34</f>
        <v>0</v>
      </c>
      <c r="BB57" s="121">
        <f>'SO 01.3 - Rušení stávajíc...'!F35</f>
        <v>0</v>
      </c>
      <c r="BC57" s="121">
        <f>'SO 01.3 - Rušení stávajíc...'!F36</f>
        <v>0</v>
      </c>
      <c r="BD57" s="123">
        <f>'SO 01.3 - Rušení stávajíc...'!F37</f>
        <v>0</v>
      </c>
      <c r="BE57" s="7"/>
      <c r="BT57" s="124" t="s">
        <v>83</v>
      </c>
      <c r="BV57" s="124" t="s">
        <v>77</v>
      </c>
      <c r="BW57" s="124" t="s">
        <v>91</v>
      </c>
      <c r="BX57" s="124" t="s">
        <v>5</v>
      </c>
      <c r="CL57" s="124" t="s">
        <v>92</v>
      </c>
      <c r="CM57" s="124" t="s">
        <v>85</v>
      </c>
    </row>
    <row r="58" s="7" customFormat="1" ht="16.5" customHeight="1">
      <c r="A58" s="112" t="s">
        <v>79</v>
      </c>
      <c r="B58" s="113"/>
      <c r="C58" s="114"/>
      <c r="D58" s="115" t="s">
        <v>93</v>
      </c>
      <c r="E58" s="115"/>
      <c r="F58" s="115"/>
      <c r="G58" s="115"/>
      <c r="H58" s="115"/>
      <c r="I58" s="116"/>
      <c r="J58" s="115" t="s">
        <v>94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'VRN - Vedlejší rozpočtové...'!J30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95</v>
      </c>
      <c r="AR58" s="119"/>
      <c r="AS58" s="125">
        <v>0</v>
      </c>
      <c r="AT58" s="126">
        <f>ROUND(SUM(AV58:AW58),1)</f>
        <v>0</v>
      </c>
      <c r="AU58" s="127">
        <f>'VRN - Vedlejší rozpočtové...'!P80</f>
        <v>0</v>
      </c>
      <c r="AV58" s="126">
        <f>'VRN - Vedlejší rozpočtové...'!J33</f>
        <v>0</v>
      </c>
      <c r="AW58" s="126">
        <f>'VRN - Vedlejší rozpočtové...'!J34</f>
        <v>0</v>
      </c>
      <c r="AX58" s="126">
        <f>'VRN - Vedlejší rozpočtové...'!J35</f>
        <v>0</v>
      </c>
      <c r="AY58" s="126">
        <f>'VRN - Vedlejší rozpočtové...'!J36</f>
        <v>0</v>
      </c>
      <c r="AZ58" s="126">
        <f>'VRN - Vedlejší rozpočtové...'!F33</f>
        <v>0</v>
      </c>
      <c r="BA58" s="126">
        <f>'VRN - Vedlejší rozpočtové...'!F34</f>
        <v>0</v>
      </c>
      <c r="BB58" s="126">
        <f>'VRN - Vedlejší rozpočtové...'!F35</f>
        <v>0</v>
      </c>
      <c r="BC58" s="126">
        <f>'VRN - Vedlejší rozpočtové...'!F36</f>
        <v>0</v>
      </c>
      <c r="BD58" s="128">
        <f>'VRN - Vedlejší rozpočtové...'!F37</f>
        <v>0</v>
      </c>
      <c r="BE58" s="7"/>
      <c r="BT58" s="124" t="s">
        <v>83</v>
      </c>
      <c r="BV58" s="124" t="s">
        <v>77</v>
      </c>
      <c r="BW58" s="124" t="s">
        <v>96</v>
      </c>
      <c r="BX58" s="124" t="s">
        <v>5</v>
      </c>
      <c r="CL58" s="124" t="s">
        <v>19</v>
      </c>
      <c r="CM58" s="124" t="s">
        <v>85</v>
      </c>
    </row>
    <row r="59" s="2" customFormat="1" ht="30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sheetProtection sheet="1" formatColumns="0" formatRows="0" objects="1" scenarios="1" spinCount="100000" saltValue="LJT3YMwscL9VzuzohvriMXlcgPX7zhez8sHearnETh/eu72f9jJC07jSTX1pZdOQirr8wrmdr1EeNLtmhrO9NQ==" hashValue="8ERAoWF/mq2B5Yj9qxBuO4e4e35fj/OWNsOHyjk9mEiO4mWQk6vxi+OKrNBq3bQZOsxRtEzlj5OAxGvffoDKzg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.1 - Propojení kanal...'!C2" display="/"/>
    <hyperlink ref="A56" location="'SO 01.2 - Komunikace'!C2" display="/"/>
    <hyperlink ref="A57" location="'SO 01.3 - Rušení stávajíc...'!C2" display="/"/>
    <hyperlink ref="A58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  <c r="AZ2" s="129" t="s">
        <v>97</v>
      </c>
      <c r="BA2" s="129" t="s">
        <v>19</v>
      </c>
      <c r="BB2" s="129" t="s">
        <v>19</v>
      </c>
      <c r="BC2" s="129" t="s">
        <v>98</v>
      </c>
      <c r="BD2" s="129" t="s">
        <v>85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85</v>
      </c>
      <c r="AZ3" s="129" t="s">
        <v>99</v>
      </c>
      <c r="BA3" s="129" t="s">
        <v>19</v>
      </c>
      <c r="BB3" s="129" t="s">
        <v>19</v>
      </c>
      <c r="BC3" s="129" t="s">
        <v>100</v>
      </c>
      <c r="BD3" s="129" t="s">
        <v>85</v>
      </c>
    </row>
    <row r="4" hidden="1" s="1" customFormat="1" ht="24.96" customHeight="1">
      <c r="B4" s="21"/>
      <c r="D4" s="132" t="s">
        <v>101</v>
      </c>
      <c r="L4" s="21"/>
      <c r="M4" s="133" t="s">
        <v>10</v>
      </c>
      <c r="AT4" s="18" t="s">
        <v>4</v>
      </c>
      <c r="AZ4" s="129" t="s">
        <v>102</v>
      </c>
      <c r="BA4" s="129" t="s">
        <v>19</v>
      </c>
      <c r="BB4" s="129" t="s">
        <v>19</v>
      </c>
      <c r="BC4" s="129" t="s">
        <v>103</v>
      </c>
      <c r="BD4" s="129" t="s">
        <v>85</v>
      </c>
    </row>
    <row r="5" hidden="1" s="1" customFormat="1" ht="6.96" customHeight="1">
      <c r="B5" s="21"/>
      <c r="L5" s="21"/>
      <c r="AZ5" s="129" t="s">
        <v>104</v>
      </c>
      <c r="BA5" s="129" t="s">
        <v>19</v>
      </c>
      <c r="BB5" s="129" t="s">
        <v>19</v>
      </c>
      <c r="BC5" s="129" t="s">
        <v>105</v>
      </c>
      <c r="BD5" s="129" t="s">
        <v>85</v>
      </c>
    </row>
    <row r="6" hidden="1" s="1" customFormat="1" ht="12" customHeight="1">
      <c r="B6" s="21"/>
      <c r="D6" s="134" t="s">
        <v>16</v>
      </c>
      <c r="L6" s="21"/>
      <c r="AZ6" s="129" t="s">
        <v>106</v>
      </c>
      <c r="BA6" s="129" t="s">
        <v>19</v>
      </c>
      <c r="BB6" s="129" t="s">
        <v>19</v>
      </c>
      <c r="BC6" s="129" t="s">
        <v>107</v>
      </c>
      <c r="BD6" s="129" t="s">
        <v>85</v>
      </c>
    </row>
    <row r="7" hidden="1" s="1" customFormat="1" ht="16.5" customHeight="1">
      <c r="B7" s="21"/>
      <c r="E7" s="135" t="str">
        <f>'Rekapitulace stavby'!K6</f>
        <v>Propojení dvou kanalizačních stok ul. Veltrubská, Kolín</v>
      </c>
      <c r="F7" s="134"/>
      <c r="G7" s="134"/>
      <c r="H7" s="134"/>
      <c r="L7" s="21"/>
      <c r="AZ7" s="129" t="s">
        <v>108</v>
      </c>
      <c r="BA7" s="129" t="s">
        <v>19</v>
      </c>
      <c r="BB7" s="129" t="s">
        <v>19</v>
      </c>
      <c r="BC7" s="129" t="s">
        <v>109</v>
      </c>
      <c r="BD7" s="129" t="s">
        <v>85</v>
      </c>
    </row>
    <row r="8" hidden="1" s="2" customFormat="1" ht="12" customHeight="1">
      <c r="A8" s="39"/>
      <c r="B8" s="45"/>
      <c r="C8" s="39"/>
      <c r="D8" s="134" t="s">
        <v>110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29" t="s">
        <v>111</v>
      </c>
      <c r="BA8" s="129" t="s">
        <v>19</v>
      </c>
      <c r="BB8" s="129" t="s">
        <v>19</v>
      </c>
      <c r="BC8" s="129" t="s">
        <v>112</v>
      </c>
      <c r="BD8" s="129" t="s">
        <v>85</v>
      </c>
    </row>
    <row r="9" hidden="1" s="2" customFormat="1" ht="16.5" customHeight="1">
      <c r="A9" s="39"/>
      <c r="B9" s="45"/>
      <c r="C9" s="39"/>
      <c r="D9" s="39"/>
      <c r="E9" s="137" t="s">
        <v>113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29" t="s">
        <v>114</v>
      </c>
      <c r="BA9" s="129" t="s">
        <v>19</v>
      </c>
      <c r="BB9" s="129" t="s">
        <v>19</v>
      </c>
      <c r="BC9" s="129" t="s">
        <v>115</v>
      </c>
      <c r="BD9" s="129" t="s">
        <v>85</v>
      </c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29" t="s">
        <v>116</v>
      </c>
      <c r="BA10" s="129" t="s">
        <v>19</v>
      </c>
      <c r="BB10" s="129" t="s">
        <v>19</v>
      </c>
      <c r="BC10" s="129" t="s">
        <v>117</v>
      </c>
      <c r="BD10" s="129" t="s">
        <v>85</v>
      </c>
    </row>
    <row r="11" hidden="1" s="2" customFormat="1" ht="12" customHeight="1">
      <c r="A11" s="39"/>
      <c r="B11" s="45"/>
      <c r="C11" s="39"/>
      <c r="D11" s="134" t="s">
        <v>18</v>
      </c>
      <c r="E11" s="39"/>
      <c r="F11" s="138" t="s">
        <v>19</v>
      </c>
      <c r="G11" s="39"/>
      <c r="H11" s="39"/>
      <c r="I11" s="134" t="s">
        <v>20</v>
      </c>
      <c r="J11" s="138" t="s">
        <v>19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29" t="s">
        <v>118</v>
      </c>
      <c r="BA11" s="129" t="s">
        <v>19</v>
      </c>
      <c r="BB11" s="129" t="s">
        <v>19</v>
      </c>
      <c r="BC11" s="129" t="s">
        <v>119</v>
      </c>
      <c r="BD11" s="129" t="s">
        <v>85</v>
      </c>
    </row>
    <row r="12" hidden="1" s="2" customFormat="1" ht="12" customHeight="1">
      <c r="A12" s="39"/>
      <c r="B12" s="45"/>
      <c r="C12" s="39"/>
      <c r="D12" s="134" t="s">
        <v>21</v>
      </c>
      <c r="E12" s="39"/>
      <c r="F12" s="138" t="s">
        <v>22</v>
      </c>
      <c r="G12" s="39"/>
      <c r="H12" s="39"/>
      <c r="I12" s="134" t="s">
        <v>23</v>
      </c>
      <c r="J12" s="139" t="str">
        <f>'Rekapitulace stavby'!AN8</f>
        <v>1. 9. 2023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29" t="s">
        <v>120</v>
      </c>
      <c r="BA12" s="129" t="s">
        <v>19</v>
      </c>
      <c r="BB12" s="129" t="s">
        <v>19</v>
      </c>
      <c r="BC12" s="129" t="s">
        <v>121</v>
      </c>
      <c r="BD12" s="129" t="s">
        <v>85</v>
      </c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4" t="s">
        <v>25</v>
      </c>
      <c r="E14" s="39"/>
      <c r="F14" s="39"/>
      <c r="G14" s="39"/>
      <c r="H14" s="39"/>
      <c r="I14" s="134" t="s">
        <v>26</v>
      </c>
      <c r="J14" s="138" t="s">
        <v>27</v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8" t="s">
        <v>28</v>
      </c>
      <c r="F15" s="39"/>
      <c r="G15" s="39"/>
      <c r="H15" s="39"/>
      <c r="I15" s="134" t="s">
        <v>29</v>
      </c>
      <c r="J15" s="138" t="s">
        <v>19</v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4" t="s">
        <v>30</v>
      </c>
      <c r="E17" s="39"/>
      <c r="F17" s="39"/>
      <c r="G17" s="39"/>
      <c r="H17" s="39"/>
      <c r="I17" s="134" t="s">
        <v>26</v>
      </c>
      <c r="J17" s="34" t="str">
        <f>'Rekapitulace stavby'!AN13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29</v>
      </c>
      <c r="J18" s="34" t="str">
        <f>'Rekapitulace stavby'!AN14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4" t="s">
        <v>32</v>
      </c>
      <c r="E20" s="39"/>
      <c r="F20" s="39"/>
      <c r="G20" s="39"/>
      <c r="H20" s="39"/>
      <c r="I20" s="134" t="s">
        <v>26</v>
      </c>
      <c r="J20" s="138" t="s">
        <v>33</v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8" t="s">
        <v>34</v>
      </c>
      <c r="F21" s="39"/>
      <c r="G21" s="39"/>
      <c r="H21" s="39"/>
      <c r="I21" s="134" t="s">
        <v>29</v>
      </c>
      <c r="J21" s="138" t="s">
        <v>19</v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4" t="s">
        <v>36</v>
      </c>
      <c r="E23" s="39"/>
      <c r="F23" s="39"/>
      <c r="G23" s="39"/>
      <c r="H23" s="39"/>
      <c r="I23" s="134" t="s">
        <v>26</v>
      </c>
      <c r="J23" s="138" t="s">
        <v>37</v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8" t="s">
        <v>38</v>
      </c>
      <c r="F24" s="39"/>
      <c r="G24" s="39"/>
      <c r="H24" s="39"/>
      <c r="I24" s="134" t="s">
        <v>29</v>
      </c>
      <c r="J24" s="138" t="s">
        <v>19</v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4" t="s">
        <v>39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5" t="s">
        <v>41</v>
      </c>
      <c r="E30" s="39"/>
      <c r="F30" s="39"/>
      <c r="G30" s="39"/>
      <c r="H30" s="39"/>
      <c r="I30" s="39"/>
      <c r="J30" s="146">
        <f>ROUND(J85, 1)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7" t="s">
        <v>43</v>
      </c>
      <c r="G32" s="39"/>
      <c r="H32" s="39"/>
      <c r="I32" s="147" t="s">
        <v>42</v>
      </c>
      <c r="J32" s="147" t="s">
        <v>44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8" t="s">
        <v>45</v>
      </c>
      <c r="E33" s="134" t="s">
        <v>46</v>
      </c>
      <c r="F33" s="149">
        <f>ROUND((SUM(BE85:BE408)),  1)</f>
        <v>0</v>
      </c>
      <c r="G33" s="39"/>
      <c r="H33" s="39"/>
      <c r="I33" s="150">
        <v>0.20999999999999999</v>
      </c>
      <c r="J33" s="149">
        <f>ROUND(((SUM(BE85:BE408))*I33),  1)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4" t="s">
        <v>47</v>
      </c>
      <c r="F34" s="149">
        <f>ROUND((SUM(BF85:BF408)),  1)</f>
        <v>0</v>
      </c>
      <c r="G34" s="39"/>
      <c r="H34" s="39"/>
      <c r="I34" s="150">
        <v>0.14999999999999999</v>
      </c>
      <c r="J34" s="149">
        <f>ROUND(((SUM(BF85:BF408))*I34),  1)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4" t="s">
        <v>48</v>
      </c>
      <c r="F35" s="149">
        <f>ROUND((SUM(BG85:BG408)),  1)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49</v>
      </c>
      <c r="F36" s="149">
        <f>ROUND((SUM(BH85:BH408)),  1)</f>
        <v>0</v>
      </c>
      <c r="G36" s="39"/>
      <c r="H36" s="39"/>
      <c r="I36" s="150">
        <v>0.14999999999999999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50</v>
      </c>
      <c r="F37" s="149">
        <f>ROUND((SUM(BI85:BI408)),  1)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122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2" t="str">
        <f>E7</f>
        <v>Propojení dvou kanalizačních stok ul. Veltrubská, Kolín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110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01.1 - Propojení kanalizačních stok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Kolín</v>
      </c>
      <c r="G52" s="41"/>
      <c r="H52" s="41"/>
      <c r="I52" s="33" t="s">
        <v>23</v>
      </c>
      <c r="J52" s="73" t="str">
        <f>IF(J12="","",J12)</f>
        <v>1. 9. 2023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Kolín, Karlovo nám. 78, 280 02 Kolín</v>
      </c>
      <c r="G54" s="41"/>
      <c r="H54" s="41"/>
      <c r="I54" s="33" t="s">
        <v>32</v>
      </c>
      <c r="J54" s="37" t="str">
        <f>E21</f>
        <v>LK PROJEKT s. r.o.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Ing. Martina Beňáková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3" t="s">
        <v>123</v>
      </c>
      <c r="D57" s="164"/>
      <c r="E57" s="164"/>
      <c r="F57" s="164"/>
      <c r="G57" s="164"/>
      <c r="H57" s="164"/>
      <c r="I57" s="164"/>
      <c r="J57" s="165" t="s">
        <v>124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6" t="s">
        <v>73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125</v>
      </c>
    </row>
    <row r="60" s="9" customFormat="1" ht="24.96" customHeight="1">
      <c r="A60" s="9"/>
      <c r="B60" s="167"/>
      <c r="C60" s="168"/>
      <c r="D60" s="169" t="s">
        <v>126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127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128</v>
      </c>
      <c r="E62" s="176"/>
      <c r="F62" s="176"/>
      <c r="G62" s="176"/>
      <c r="H62" s="176"/>
      <c r="I62" s="176"/>
      <c r="J62" s="177">
        <f>J268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129</v>
      </c>
      <c r="E63" s="176"/>
      <c r="F63" s="176"/>
      <c r="G63" s="176"/>
      <c r="H63" s="176"/>
      <c r="I63" s="176"/>
      <c r="J63" s="177">
        <f>J277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130</v>
      </c>
      <c r="E64" s="176"/>
      <c r="F64" s="176"/>
      <c r="G64" s="176"/>
      <c r="H64" s="176"/>
      <c r="I64" s="176"/>
      <c r="J64" s="177">
        <f>J310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131</v>
      </c>
      <c r="E65" s="176"/>
      <c r="F65" s="176"/>
      <c r="G65" s="176"/>
      <c r="H65" s="176"/>
      <c r="I65" s="176"/>
      <c r="J65" s="177">
        <f>J405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132</v>
      </c>
      <c r="D72" s="41"/>
      <c r="E72" s="41"/>
      <c r="F72" s="41"/>
      <c r="G72" s="41"/>
      <c r="H72" s="41"/>
      <c r="I72" s="41"/>
      <c r="J72" s="41"/>
      <c r="K72" s="41"/>
      <c r="L72" s="13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2" t="str">
        <f>E7</f>
        <v>Propojení dvou kanalizačních stok ul. Veltrubská, Kolín</v>
      </c>
      <c r="F75" s="33"/>
      <c r="G75" s="33"/>
      <c r="H75" s="33"/>
      <c r="I75" s="41"/>
      <c r="J75" s="41"/>
      <c r="K75" s="41"/>
      <c r="L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110</v>
      </c>
      <c r="D76" s="41"/>
      <c r="E76" s="41"/>
      <c r="F76" s="41"/>
      <c r="G76" s="41"/>
      <c r="H76" s="41"/>
      <c r="I76" s="41"/>
      <c r="J76" s="41"/>
      <c r="K76" s="41"/>
      <c r="L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SO 01.1 - Propojení kanalizačních stok</v>
      </c>
      <c r="F77" s="41"/>
      <c r="G77" s="41"/>
      <c r="H77" s="41"/>
      <c r="I77" s="41"/>
      <c r="J77" s="41"/>
      <c r="K77" s="41"/>
      <c r="L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Kolín</v>
      </c>
      <c r="G79" s="41"/>
      <c r="H79" s="41"/>
      <c r="I79" s="33" t="s">
        <v>23</v>
      </c>
      <c r="J79" s="73" t="str">
        <f>IF(J12="","",J12)</f>
        <v>1. 9. 2023</v>
      </c>
      <c r="K79" s="41"/>
      <c r="L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>Město Kolín, Karlovo nám. 78, 280 02 Kolín</v>
      </c>
      <c r="G81" s="41"/>
      <c r="H81" s="41"/>
      <c r="I81" s="33" t="s">
        <v>32</v>
      </c>
      <c r="J81" s="37" t="str">
        <f>E21</f>
        <v>LK PROJEKT s. r.o.</v>
      </c>
      <c r="K81" s="41"/>
      <c r="L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30</v>
      </c>
      <c r="D82" s="41"/>
      <c r="E82" s="41"/>
      <c r="F82" s="28" t="str">
        <f>IF(E18="","",E18)</f>
        <v>Vyplň údaj</v>
      </c>
      <c r="G82" s="41"/>
      <c r="H82" s="41"/>
      <c r="I82" s="33" t="s">
        <v>36</v>
      </c>
      <c r="J82" s="37" t="str">
        <f>E24</f>
        <v>Ing. Martina Beňáková</v>
      </c>
      <c r="K82" s="41"/>
      <c r="L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9"/>
      <c r="B84" s="180"/>
      <c r="C84" s="181" t="s">
        <v>133</v>
      </c>
      <c r="D84" s="182" t="s">
        <v>60</v>
      </c>
      <c r="E84" s="182" t="s">
        <v>56</v>
      </c>
      <c r="F84" s="182" t="s">
        <v>57</v>
      </c>
      <c r="G84" s="182" t="s">
        <v>134</v>
      </c>
      <c r="H84" s="182" t="s">
        <v>135</v>
      </c>
      <c r="I84" s="182" t="s">
        <v>136</v>
      </c>
      <c r="J84" s="183" t="s">
        <v>124</v>
      </c>
      <c r="K84" s="184" t="s">
        <v>137</v>
      </c>
      <c r="L84" s="185"/>
      <c r="M84" s="93" t="s">
        <v>19</v>
      </c>
      <c r="N84" s="94" t="s">
        <v>45</v>
      </c>
      <c r="O84" s="94" t="s">
        <v>138</v>
      </c>
      <c r="P84" s="94" t="s">
        <v>139</v>
      </c>
      <c r="Q84" s="94" t="s">
        <v>140</v>
      </c>
      <c r="R84" s="94" t="s">
        <v>141</v>
      </c>
      <c r="S84" s="94" t="s">
        <v>142</v>
      </c>
      <c r="T84" s="95" t="s">
        <v>143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39"/>
      <c r="B85" s="40"/>
      <c r="C85" s="100" t="s">
        <v>144</v>
      </c>
      <c r="D85" s="41"/>
      <c r="E85" s="41"/>
      <c r="F85" s="41"/>
      <c r="G85" s="41"/>
      <c r="H85" s="41"/>
      <c r="I85" s="41"/>
      <c r="J85" s="186">
        <f>BK85</f>
        <v>0</v>
      </c>
      <c r="K85" s="41"/>
      <c r="L85" s="45"/>
      <c r="M85" s="96"/>
      <c r="N85" s="187"/>
      <c r="O85" s="97"/>
      <c r="P85" s="188">
        <f>P86</f>
        <v>0</v>
      </c>
      <c r="Q85" s="97"/>
      <c r="R85" s="188">
        <f>R86</f>
        <v>147.39899799999998</v>
      </c>
      <c r="S85" s="97"/>
      <c r="T85" s="189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74</v>
      </c>
      <c r="AU85" s="18" t="s">
        <v>125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74</v>
      </c>
      <c r="E86" s="194" t="s">
        <v>145</v>
      </c>
      <c r="F86" s="194" t="s">
        <v>146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P87+P268+P277+P310+P405</f>
        <v>0</v>
      </c>
      <c r="Q86" s="199"/>
      <c r="R86" s="200">
        <f>R87+R268+R277+R310+R405</f>
        <v>147.39899799999998</v>
      </c>
      <c r="S86" s="199"/>
      <c r="T86" s="201">
        <f>T87+T268+T277+T310+T405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83</v>
      </c>
      <c r="AT86" s="203" t="s">
        <v>74</v>
      </c>
      <c r="AU86" s="203" t="s">
        <v>75</v>
      </c>
      <c r="AY86" s="202" t="s">
        <v>147</v>
      </c>
      <c r="BK86" s="204">
        <f>BK87+BK268+BK277+BK310+BK405</f>
        <v>0</v>
      </c>
    </row>
    <row r="87" s="12" customFormat="1" ht="22.8" customHeight="1">
      <c r="A87" s="12"/>
      <c r="B87" s="191"/>
      <c r="C87" s="192"/>
      <c r="D87" s="193" t="s">
        <v>74</v>
      </c>
      <c r="E87" s="205" t="s">
        <v>83</v>
      </c>
      <c r="F87" s="205" t="s">
        <v>148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SUM(P88:P267)</f>
        <v>0</v>
      </c>
      <c r="Q87" s="199"/>
      <c r="R87" s="200">
        <f>SUM(R88:R267)</f>
        <v>112.38333849999999</v>
      </c>
      <c r="S87" s="199"/>
      <c r="T87" s="201">
        <f>SUM(T88:T267)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83</v>
      </c>
      <c r="AT87" s="203" t="s">
        <v>74</v>
      </c>
      <c r="AU87" s="203" t="s">
        <v>83</v>
      </c>
      <c r="AY87" s="202" t="s">
        <v>147</v>
      </c>
      <c r="BK87" s="204">
        <f>SUM(BK88:BK267)</f>
        <v>0</v>
      </c>
    </row>
    <row r="88" s="2" customFormat="1" ht="24.15" customHeight="1">
      <c r="A88" s="39"/>
      <c r="B88" s="40"/>
      <c r="C88" s="207" t="s">
        <v>83</v>
      </c>
      <c r="D88" s="207" t="s">
        <v>149</v>
      </c>
      <c r="E88" s="208" t="s">
        <v>150</v>
      </c>
      <c r="F88" s="209" t="s">
        <v>151</v>
      </c>
      <c r="G88" s="210" t="s">
        <v>152</v>
      </c>
      <c r="H88" s="211">
        <v>8.1999999999999993</v>
      </c>
      <c r="I88" s="212"/>
      <c r="J88" s="213">
        <f>ROUND(I88*H88,1)</f>
        <v>0</v>
      </c>
      <c r="K88" s="214"/>
      <c r="L88" s="45"/>
      <c r="M88" s="215" t="s">
        <v>19</v>
      </c>
      <c r="N88" s="216" t="s">
        <v>46</v>
      </c>
      <c r="O88" s="85"/>
      <c r="P88" s="217">
        <f>O88*H88</f>
        <v>0</v>
      </c>
      <c r="Q88" s="217">
        <v>0.0086800000000000002</v>
      </c>
      <c r="R88" s="217">
        <f>Q88*H88</f>
        <v>0.071175999999999989</v>
      </c>
      <c r="S88" s="217">
        <v>0</v>
      </c>
      <c r="T88" s="218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9" t="s">
        <v>153</v>
      </c>
      <c r="AT88" s="219" t="s">
        <v>149</v>
      </c>
      <c r="AU88" s="219" t="s">
        <v>85</v>
      </c>
      <c r="AY88" s="18" t="s">
        <v>147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8" t="s">
        <v>83</v>
      </c>
      <c r="BK88" s="220">
        <f>ROUND(I88*H88,1)</f>
        <v>0</v>
      </c>
      <c r="BL88" s="18" t="s">
        <v>153</v>
      </c>
      <c r="BM88" s="219" t="s">
        <v>154</v>
      </c>
    </row>
    <row r="89" s="2" customFormat="1">
      <c r="A89" s="39"/>
      <c r="B89" s="40"/>
      <c r="C89" s="41"/>
      <c r="D89" s="221" t="s">
        <v>155</v>
      </c>
      <c r="E89" s="41"/>
      <c r="F89" s="222" t="s">
        <v>156</v>
      </c>
      <c r="G89" s="41"/>
      <c r="H89" s="41"/>
      <c r="I89" s="223"/>
      <c r="J89" s="41"/>
      <c r="K89" s="41"/>
      <c r="L89" s="45"/>
      <c r="M89" s="224"/>
      <c r="N89" s="225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155</v>
      </c>
      <c r="AU89" s="18" t="s">
        <v>85</v>
      </c>
    </row>
    <row r="90" s="2" customFormat="1">
      <c r="A90" s="39"/>
      <c r="B90" s="40"/>
      <c r="C90" s="41"/>
      <c r="D90" s="226" t="s">
        <v>157</v>
      </c>
      <c r="E90" s="41"/>
      <c r="F90" s="227" t="s">
        <v>158</v>
      </c>
      <c r="G90" s="41"/>
      <c r="H90" s="41"/>
      <c r="I90" s="223"/>
      <c r="J90" s="41"/>
      <c r="K90" s="41"/>
      <c r="L90" s="45"/>
      <c r="M90" s="224"/>
      <c r="N90" s="225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157</v>
      </c>
      <c r="AU90" s="18" t="s">
        <v>85</v>
      </c>
    </row>
    <row r="91" s="13" customFormat="1">
      <c r="A91" s="13"/>
      <c r="B91" s="228"/>
      <c r="C91" s="229"/>
      <c r="D91" s="221" t="s">
        <v>159</v>
      </c>
      <c r="E91" s="230" t="s">
        <v>19</v>
      </c>
      <c r="F91" s="231" t="s">
        <v>160</v>
      </c>
      <c r="G91" s="229"/>
      <c r="H91" s="232">
        <v>8.1999999999999993</v>
      </c>
      <c r="I91" s="233"/>
      <c r="J91" s="229"/>
      <c r="K91" s="229"/>
      <c r="L91" s="234"/>
      <c r="M91" s="235"/>
      <c r="N91" s="236"/>
      <c r="O91" s="236"/>
      <c r="P91" s="236"/>
      <c r="Q91" s="236"/>
      <c r="R91" s="236"/>
      <c r="S91" s="236"/>
      <c r="T91" s="237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8" t="s">
        <v>159</v>
      </c>
      <c r="AU91" s="238" t="s">
        <v>85</v>
      </c>
      <c r="AV91" s="13" t="s">
        <v>85</v>
      </c>
      <c r="AW91" s="13" t="s">
        <v>35</v>
      </c>
      <c r="AX91" s="13" t="s">
        <v>83</v>
      </c>
      <c r="AY91" s="238" t="s">
        <v>147</v>
      </c>
    </row>
    <row r="92" s="2" customFormat="1" ht="16.5" customHeight="1">
      <c r="A92" s="39"/>
      <c r="B92" s="40"/>
      <c r="C92" s="207" t="s">
        <v>85</v>
      </c>
      <c r="D92" s="207" t="s">
        <v>149</v>
      </c>
      <c r="E92" s="208" t="s">
        <v>161</v>
      </c>
      <c r="F92" s="209" t="s">
        <v>162</v>
      </c>
      <c r="G92" s="210" t="s">
        <v>152</v>
      </c>
      <c r="H92" s="211">
        <v>2.3999999999999999</v>
      </c>
      <c r="I92" s="212"/>
      <c r="J92" s="213">
        <f>ROUND(I92*H92,1)</f>
        <v>0</v>
      </c>
      <c r="K92" s="214"/>
      <c r="L92" s="45"/>
      <c r="M92" s="215" t="s">
        <v>19</v>
      </c>
      <c r="N92" s="216" t="s">
        <v>46</v>
      </c>
      <c r="O92" s="85"/>
      <c r="P92" s="217">
        <f>O92*H92</f>
        <v>0</v>
      </c>
      <c r="Q92" s="217">
        <v>0.036900000000000002</v>
      </c>
      <c r="R92" s="217">
        <f>Q92*H92</f>
        <v>0.08856</v>
      </c>
      <c r="S92" s="217">
        <v>0</v>
      </c>
      <c r="T92" s="218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9" t="s">
        <v>153</v>
      </c>
      <c r="AT92" s="219" t="s">
        <v>149</v>
      </c>
      <c r="AU92" s="219" t="s">
        <v>85</v>
      </c>
      <c r="AY92" s="18" t="s">
        <v>147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8" t="s">
        <v>83</v>
      </c>
      <c r="BK92" s="220">
        <f>ROUND(I92*H92,1)</f>
        <v>0</v>
      </c>
      <c r="BL92" s="18" t="s">
        <v>153</v>
      </c>
      <c r="BM92" s="219" t="s">
        <v>163</v>
      </c>
    </row>
    <row r="93" s="2" customFormat="1">
      <c r="A93" s="39"/>
      <c r="B93" s="40"/>
      <c r="C93" s="41"/>
      <c r="D93" s="221" t="s">
        <v>155</v>
      </c>
      <c r="E93" s="41"/>
      <c r="F93" s="222" t="s">
        <v>164</v>
      </c>
      <c r="G93" s="41"/>
      <c r="H93" s="41"/>
      <c r="I93" s="223"/>
      <c r="J93" s="41"/>
      <c r="K93" s="41"/>
      <c r="L93" s="45"/>
      <c r="M93" s="224"/>
      <c r="N93" s="225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155</v>
      </c>
      <c r="AU93" s="18" t="s">
        <v>85</v>
      </c>
    </row>
    <row r="94" s="2" customFormat="1">
      <c r="A94" s="39"/>
      <c r="B94" s="40"/>
      <c r="C94" s="41"/>
      <c r="D94" s="226" t="s">
        <v>157</v>
      </c>
      <c r="E94" s="41"/>
      <c r="F94" s="227" t="s">
        <v>165</v>
      </c>
      <c r="G94" s="41"/>
      <c r="H94" s="41"/>
      <c r="I94" s="223"/>
      <c r="J94" s="41"/>
      <c r="K94" s="41"/>
      <c r="L94" s="45"/>
      <c r="M94" s="224"/>
      <c r="N94" s="225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157</v>
      </c>
      <c r="AU94" s="18" t="s">
        <v>85</v>
      </c>
    </row>
    <row r="95" s="13" customFormat="1">
      <c r="A95" s="13"/>
      <c r="B95" s="228"/>
      <c r="C95" s="229"/>
      <c r="D95" s="221" t="s">
        <v>159</v>
      </c>
      <c r="E95" s="230" t="s">
        <v>19</v>
      </c>
      <c r="F95" s="231" t="s">
        <v>166</v>
      </c>
      <c r="G95" s="229"/>
      <c r="H95" s="232">
        <v>2.3999999999999999</v>
      </c>
      <c r="I95" s="233"/>
      <c r="J95" s="229"/>
      <c r="K95" s="229"/>
      <c r="L95" s="234"/>
      <c r="M95" s="235"/>
      <c r="N95" s="236"/>
      <c r="O95" s="236"/>
      <c r="P95" s="236"/>
      <c r="Q95" s="236"/>
      <c r="R95" s="236"/>
      <c r="S95" s="236"/>
      <c r="T95" s="23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8" t="s">
        <v>159</v>
      </c>
      <c r="AU95" s="238" t="s">
        <v>85</v>
      </c>
      <c r="AV95" s="13" t="s">
        <v>85</v>
      </c>
      <c r="AW95" s="13" t="s">
        <v>35</v>
      </c>
      <c r="AX95" s="13" t="s">
        <v>83</v>
      </c>
      <c r="AY95" s="238" t="s">
        <v>147</v>
      </c>
    </row>
    <row r="96" s="2" customFormat="1" ht="24.15" customHeight="1">
      <c r="A96" s="39"/>
      <c r="B96" s="40"/>
      <c r="C96" s="207" t="s">
        <v>167</v>
      </c>
      <c r="D96" s="207" t="s">
        <v>149</v>
      </c>
      <c r="E96" s="208" t="s">
        <v>168</v>
      </c>
      <c r="F96" s="209" t="s">
        <v>169</v>
      </c>
      <c r="G96" s="210" t="s">
        <v>152</v>
      </c>
      <c r="H96" s="211">
        <v>5</v>
      </c>
      <c r="I96" s="212"/>
      <c r="J96" s="213">
        <f>ROUND(I96*H96,1)</f>
        <v>0</v>
      </c>
      <c r="K96" s="214"/>
      <c r="L96" s="45"/>
      <c r="M96" s="215" t="s">
        <v>19</v>
      </c>
      <c r="N96" s="216" t="s">
        <v>46</v>
      </c>
      <c r="O96" s="85"/>
      <c r="P96" s="217">
        <f>O96*H96</f>
        <v>0</v>
      </c>
      <c r="Q96" s="217">
        <v>0.036900000000000002</v>
      </c>
      <c r="R96" s="217">
        <f>Q96*H96</f>
        <v>0.1845</v>
      </c>
      <c r="S96" s="217">
        <v>0</v>
      </c>
      <c r="T96" s="218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9" t="s">
        <v>153</v>
      </c>
      <c r="AT96" s="219" t="s">
        <v>149</v>
      </c>
      <c r="AU96" s="219" t="s">
        <v>85</v>
      </c>
      <c r="AY96" s="18" t="s">
        <v>147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8" t="s">
        <v>83</v>
      </c>
      <c r="BK96" s="220">
        <f>ROUND(I96*H96,1)</f>
        <v>0</v>
      </c>
      <c r="BL96" s="18" t="s">
        <v>153</v>
      </c>
      <c r="BM96" s="219" t="s">
        <v>170</v>
      </c>
    </row>
    <row r="97" s="2" customFormat="1">
      <c r="A97" s="39"/>
      <c r="B97" s="40"/>
      <c r="C97" s="41"/>
      <c r="D97" s="221" t="s">
        <v>155</v>
      </c>
      <c r="E97" s="41"/>
      <c r="F97" s="222" t="s">
        <v>171</v>
      </c>
      <c r="G97" s="41"/>
      <c r="H97" s="41"/>
      <c r="I97" s="223"/>
      <c r="J97" s="41"/>
      <c r="K97" s="41"/>
      <c r="L97" s="45"/>
      <c r="M97" s="224"/>
      <c r="N97" s="225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155</v>
      </c>
      <c r="AU97" s="18" t="s">
        <v>85</v>
      </c>
    </row>
    <row r="98" s="2" customFormat="1">
      <c r="A98" s="39"/>
      <c r="B98" s="40"/>
      <c r="C98" s="41"/>
      <c r="D98" s="226" t="s">
        <v>157</v>
      </c>
      <c r="E98" s="41"/>
      <c r="F98" s="227" t="s">
        <v>172</v>
      </c>
      <c r="G98" s="41"/>
      <c r="H98" s="41"/>
      <c r="I98" s="223"/>
      <c r="J98" s="41"/>
      <c r="K98" s="41"/>
      <c r="L98" s="45"/>
      <c r="M98" s="224"/>
      <c r="N98" s="225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157</v>
      </c>
      <c r="AU98" s="18" t="s">
        <v>85</v>
      </c>
    </row>
    <row r="99" s="13" customFormat="1">
      <c r="A99" s="13"/>
      <c r="B99" s="228"/>
      <c r="C99" s="229"/>
      <c r="D99" s="221" t="s">
        <v>159</v>
      </c>
      <c r="E99" s="230" t="s">
        <v>19</v>
      </c>
      <c r="F99" s="231" t="s">
        <v>173</v>
      </c>
      <c r="G99" s="229"/>
      <c r="H99" s="232">
        <v>5</v>
      </c>
      <c r="I99" s="233"/>
      <c r="J99" s="229"/>
      <c r="K99" s="229"/>
      <c r="L99" s="234"/>
      <c r="M99" s="235"/>
      <c r="N99" s="236"/>
      <c r="O99" s="236"/>
      <c r="P99" s="236"/>
      <c r="Q99" s="236"/>
      <c r="R99" s="236"/>
      <c r="S99" s="236"/>
      <c r="T99" s="23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8" t="s">
        <v>159</v>
      </c>
      <c r="AU99" s="238" t="s">
        <v>85</v>
      </c>
      <c r="AV99" s="13" t="s">
        <v>85</v>
      </c>
      <c r="AW99" s="13" t="s">
        <v>35</v>
      </c>
      <c r="AX99" s="13" t="s">
        <v>83</v>
      </c>
      <c r="AY99" s="238" t="s">
        <v>147</v>
      </c>
    </row>
    <row r="100" s="2" customFormat="1" ht="33" customHeight="1">
      <c r="A100" s="39"/>
      <c r="B100" s="40"/>
      <c r="C100" s="207" t="s">
        <v>153</v>
      </c>
      <c r="D100" s="207" t="s">
        <v>149</v>
      </c>
      <c r="E100" s="208" t="s">
        <v>174</v>
      </c>
      <c r="F100" s="209" t="s">
        <v>175</v>
      </c>
      <c r="G100" s="210" t="s">
        <v>176</v>
      </c>
      <c r="H100" s="211">
        <v>1.98</v>
      </c>
      <c r="I100" s="212"/>
      <c r="J100" s="213">
        <f>ROUND(I100*H100,1)</f>
        <v>0</v>
      </c>
      <c r="K100" s="214"/>
      <c r="L100" s="45"/>
      <c r="M100" s="215" t="s">
        <v>19</v>
      </c>
      <c r="N100" s="216" t="s">
        <v>46</v>
      </c>
      <c r="O100" s="85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9" t="s">
        <v>153</v>
      </c>
      <c r="AT100" s="219" t="s">
        <v>149</v>
      </c>
      <c r="AU100" s="219" t="s">
        <v>85</v>
      </c>
      <c r="AY100" s="18" t="s">
        <v>147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8" t="s">
        <v>83</v>
      </c>
      <c r="BK100" s="220">
        <f>ROUND(I100*H100,1)</f>
        <v>0</v>
      </c>
      <c r="BL100" s="18" t="s">
        <v>153</v>
      </c>
      <c r="BM100" s="219" t="s">
        <v>177</v>
      </c>
    </row>
    <row r="101" s="2" customFormat="1">
      <c r="A101" s="39"/>
      <c r="B101" s="40"/>
      <c r="C101" s="41"/>
      <c r="D101" s="221" t="s">
        <v>155</v>
      </c>
      <c r="E101" s="41"/>
      <c r="F101" s="222" t="s">
        <v>178</v>
      </c>
      <c r="G101" s="41"/>
      <c r="H101" s="41"/>
      <c r="I101" s="223"/>
      <c r="J101" s="41"/>
      <c r="K101" s="41"/>
      <c r="L101" s="45"/>
      <c r="M101" s="224"/>
      <c r="N101" s="225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155</v>
      </c>
      <c r="AU101" s="18" t="s">
        <v>85</v>
      </c>
    </row>
    <row r="102" s="2" customFormat="1">
      <c r="A102" s="39"/>
      <c r="B102" s="40"/>
      <c r="C102" s="41"/>
      <c r="D102" s="226" t="s">
        <v>157</v>
      </c>
      <c r="E102" s="41"/>
      <c r="F102" s="227" t="s">
        <v>179</v>
      </c>
      <c r="G102" s="41"/>
      <c r="H102" s="41"/>
      <c r="I102" s="223"/>
      <c r="J102" s="41"/>
      <c r="K102" s="41"/>
      <c r="L102" s="45"/>
      <c r="M102" s="224"/>
      <c r="N102" s="225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157</v>
      </c>
      <c r="AU102" s="18" t="s">
        <v>85</v>
      </c>
    </row>
    <row r="103" s="13" customFormat="1">
      <c r="A103" s="13"/>
      <c r="B103" s="228"/>
      <c r="C103" s="229"/>
      <c r="D103" s="221" t="s">
        <v>159</v>
      </c>
      <c r="E103" s="230" t="s">
        <v>19</v>
      </c>
      <c r="F103" s="231" t="s">
        <v>180</v>
      </c>
      <c r="G103" s="229"/>
      <c r="H103" s="232">
        <v>4.758</v>
      </c>
      <c r="I103" s="233"/>
      <c r="J103" s="229"/>
      <c r="K103" s="229"/>
      <c r="L103" s="234"/>
      <c r="M103" s="235"/>
      <c r="N103" s="236"/>
      <c r="O103" s="236"/>
      <c r="P103" s="236"/>
      <c r="Q103" s="236"/>
      <c r="R103" s="236"/>
      <c r="S103" s="236"/>
      <c r="T103" s="23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8" t="s">
        <v>159</v>
      </c>
      <c r="AU103" s="238" t="s">
        <v>85</v>
      </c>
      <c r="AV103" s="13" t="s">
        <v>85</v>
      </c>
      <c r="AW103" s="13" t="s">
        <v>35</v>
      </c>
      <c r="AX103" s="13" t="s">
        <v>75</v>
      </c>
      <c r="AY103" s="238" t="s">
        <v>147</v>
      </c>
    </row>
    <row r="104" s="13" customFormat="1">
      <c r="A104" s="13"/>
      <c r="B104" s="228"/>
      <c r="C104" s="229"/>
      <c r="D104" s="221" t="s">
        <v>159</v>
      </c>
      <c r="E104" s="230" t="s">
        <v>19</v>
      </c>
      <c r="F104" s="231" t="s">
        <v>181</v>
      </c>
      <c r="G104" s="229"/>
      <c r="H104" s="232">
        <v>1.3839999999999999</v>
      </c>
      <c r="I104" s="233"/>
      <c r="J104" s="229"/>
      <c r="K104" s="229"/>
      <c r="L104" s="234"/>
      <c r="M104" s="235"/>
      <c r="N104" s="236"/>
      <c r="O104" s="236"/>
      <c r="P104" s="236"/>
      <c r="Q104" s="236"/>
      <c r="R104" s="236"/>
      <c r="S104" s="236"/>
      <c r="T104" s="23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8" t="s">
        <v>159</v>
      </c>
      <c r="AU104" s="238" t="s">
        <v>85</v>
      </c>
      <c r="AV104" s="13" t="s">
        <v>85</v>
      </c>
      <c r="AW104" s="13" t="s">
        <v>35</v>
      </c>
      <c r="AX104" s="13" t="s">
        <v>75</v>
      </c>
      <c r="AY104" s="238" t="s">
        <v>147</v>
      </c>
    </row>
    <row r="105" s="13" customFormat="1">
      <c r="A105" s="13"/>
      <c r="B105" s="228"/>
      <c r="C105" s="229"/>
      <c r="D105" s="221" t="s">
        <v>159</v>
      </c>
      <c r="E105" s="230" t="s">
        <v>19</v>
      </c>
      <c r="F105" s="231" t="s">
        <v>182</v>
      </c>
      <c r="G105" s="229"/>
      <c r="H105" s="232">
        <v>0.89600000000000002</v>
      </c>
      <c r="I105" s="233"/>
      <c r="J105" s="229"/>
      <c r="K105" s="229"/>
      <c r="L105" s="234"/>
      <c r="M105" s="235"/>
      <c r="N105" s="236"/>
      <c r="O105" s="236"/>
      <c r="P105" s="236"/>
      <c r="Q105" s="236"/>
      <c r="R105" s="236"/>
      <c r="S105" s="236"/>
      <c r="T105" s="23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8" t="s">
        <v>159</v>
      </c>
      <c r="AU105" s="238" t="s">
        <v>85</v>
      </c>
      <c r="AV105" s="13" t="s">
        <v>85</v>
      </c>
      <c r="AW105" s="13" t="s">
        <v>35</v>
      </c>
      <c r="AX105" s="13" t="s">
        <v>75</v>
      </c>
      <c r="AY105" s="238" t="s">
        <v>147</v>
      </c>
    </row>
    <row r="106" s="14" customFormat="1">
      <c r="A106" s="14"/>
      <c r="B106" s="239"/>
      <c r="C106" s="240"/>
      <c r="D106" s="221" t="s">
        <v>159</v>
      </c>
      <c r="E106" s="241" t="s">
        <v>19</v>
      </c>
      <c r="F106" s="242" t="s">
        <v>183</v>
      </c>
      <c r="G106" s="240"/>
      <c r="H106" s="243">
        <v>7.0380000000000003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9" t="s">
        <v>159</v>
      </c>
      <c r="AU106" s="249" t="s">
        <v>85</v>
      </c>
      <c r="AV106" s="14" t="s">
        <v>167</v>
      </c>
      <c r="AW106" s="14" t="s">
        <v>35</v>
      </c>
      <c r="AX106" s="14" t="s">
        <v>75</v>
      </c>
      <c r="AY106" s="249" t="s">
        <v>147</v>
      </c>
    </row>
    <row r="107" s="15" customFormat="1">
      <c r="A107" s="15"/>
      <c r="B107" s="250"/>
      <c r="C107" s="251"/>
      <c r="D107" s="221" t="s">
        <v>159</v>
      </c>
      <c r="E107" s="252" t="s">
        <v>19</v>
      </c>
      <c r="F107" s="253" t="s">
        <v>184</v>
      </c>
      <c r="G107" s="251"/>
      <c r="H107" s="252" t="s">
        <v>19</v>
      </c>
      <c r="I107" s="254"/>
      <c r="J107" s="251"/>
      <c r="K107" s="251"/>
      <c r="L107" s="255"/>
      <c r="M107" s="256"/>
      <c r="N107" s="257"/>
      <c r="O107" s="257"/>
      <c r="P107" s="257"/>
      <c r="Q107" s="257"/>
      <c r="R107" s="257"/>
      <c r="S107" s="257"/>
      <c r="T107" s="258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9" t="s">
        <v>159</v>
      </c>
      <c r="AU107" s="259" t="s">
        <v>85</v>
      </c>
      <c r="AV107" s="15" t="s">
        <v>83</v>
      </c>
      <c r="AW107" s="15" t="s">
        <v>35</v>
      </c>
      <c r="AX107" s="15" t="s">
        <v>75</v>
      </c>
      <c r="AY107" s="259" t="s">
        <v>147</v>
      </c>
    </row>
    <row r="108" s="13" customFormat="1">
      <c r="A108" s="13"/>
      <c r="B108" s="228"/>
      <c r="C108" s="229"/>
      <c r="D108" s="221" t="s">
        <v>159</v>
      </c>
      <c r="E108" s="230" t="s">
        <v>19</v>
      </c>
      <c r="F108" s="231" t="s">
        <v>185</v>
      </c>
      <c r="G108" s="229"/>
      <c r="H108" s="232">
        <v>-2.0880000000000001</v>
      </c>
      <c r="I108" s="233"/>
      <c r="J108" s="229"/>
      <c r="K108" s="229"/>
      <c r="L108" s="234"/>
      <c r="M108" s="235"/>
      <c r="N108" s="236"/>
      <c r="O108" s="236"/>
      <c r="P108" s="236"/>
      <c r="Q108" s="236"/>
      <c r="R108" s="236"/>
      <c r="S108" s="236"/>
      <c r="T108" s="23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8" t="s">
        <v>159</v>
      </c>
      <c r="AU108" s="238" t="s">
        <v>85</v>
      </c>
      <c r="AV108" s="13" t="s">
        <v>85</v>
      </c>
      <c r="AW108" s="13" t="s">
        <v>35</v>
      </c>
      <c r="AX108" s="13" t="s">
        <v>75</v>
      </c>
      <c r="AY108" s="238" t="s">
        <v>147</v>
      </c>
    </row>
    <row r="109" s="14" customFormat="1">
      <c r="A109" s="14"/>
      <c r="B109" s="239"/>
      <c r="C109" s="240"/>
      <c r="D109" s="221" t="s">
        <v>159</v>
      </c>
      <c r="E109" s="241" t="s">
        <v>19</v>
      </c>
      <c r="F109" s="242" t="s">
        <v>183</v>
      </c>
      <c r="G109" s="240"/>
      <c r="H109" s="243">
        <v>-2.0880000000000001</v>
      </c>
      <c r="I109" s="244"/>
      <c r="J109" s="240"/>
      <c r="K109" s="240"/>
      <c r="L109" s="245"/>
      <c r="M109" s="246"/>
      <c r="N109" s="247"/>
      <c r="O109" s="247"/>
      <c r="P109" s="247"/>
      <c r="Q109" s="247"/>
      <c r="R109" s="247"/>
      <c r="S109" s="247"/>
      <c r="T109" s="24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9" t="s">
        <v>159</v>
      </c>
      <c r="AU109" s="249" t="s">
        <v>85</v>
      </c>
      <c r="AV109" s="14" t="s">
        <v>167</v>
      </c>
      <c r="AW109" s="14" t="s">
        <v>35</v>
      </c>
      <c r="AX109" s="14" t="s">
        <v>75</v>
      </c>
      <c r="AY109" s="249" t="s">
        <v>147</v>
      </c>
    </row>
    <row r="110" s="16" customFormat="1">
      <c r="A110" s="16"/>
      <c r="B110" s="260"/>
      <c r="C110" s="261"/>
      <c r="D110" s="221" t="s">
        <v>159</v>
      </c>
      <c r="E110" s="262" t="s">
        <v>114</v>
      </c>
      <c r="F110" s="263" t="s">
        <v>186</v>
      </c>
      <c r="G110" s="261"/>
      <c r="H110" s="264">
        <v>4.9500000000000002</v>
      </c>
      <c r="I110" s="265"/>
      <c r="J110" s="261"/>
      <c r="K110" s="261"/>
      <c r="L110" s="266"/>
      <c r="M110" s="267"/>
      <c r="N110" s="268"/>
      <c r="O110" s="268"/>
      <c r="P110" s="268"/>
      <c r="Q110" s="268"/>
      <c r="R110" s="268"/>
      <c r="S110" s="268"/>
      <c r="T110" s="269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T110" s="270" t="s">
        <v>159</v>
      </c>
      <c r="AU110" s="270" t="s">
        <v>85</v>
      </c>
      <c r="AV110" s="16" t="s">
        <v>153</v>
      </c>
      <c r="AW110" s="16" t="s">
        <v>35</v>
      </c>
      <c r="AX110" s="16" t="s">
        <v>83</v>
      </c>
      <c r="AY110" s="270" t="s">
        <v>147</v>
      </c>
    </row>
    <row r="111" s="15" customFormat="1">
      <c r="A111" s="15"/>
      <c r="B111" s="250"/>
      <c r="C111" s="251"/>
      <c r="D111" s="221" t="s">
        <v>159</v>
      </c>
      <c r="E111" s="252" t="s">
        <v>19</v>
      </c>
      <c r="F111" s="253" t="s">
        <v>187</v>
      </c>
      <c r="G111" s="251"/>
      <c r="H111" s="252" t="s">
        <v>19</v>
      </c>
      <c r="I111" s="254"/>
      <c r="J111" s="251"/>
      <c r="K111" s="251"/>
      <c r="L111" s="255"/>
      <c r="M111" s="256"/>
      <c r="N111" s="257"/>
      <c r="O111" s="257"/>
      <c r="P111" s="257"/>
      <c r="Q111" s="257"/>
      <c r="R111" s="257"/>
      <c r="S111" s="257"/>
      <c r="T111" s="258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9" t="s">
        <v>159</v>
      </c>
      <c r="AU111" s="259" t="s">
        <v>85</v>
      </c>
      <c r="AV111" s="15" t="s">
        <v>83</v>
      </c>
      <c r="AW111" s="15" t="s">
        <v>35</v>
      </c>
      <c r="AX111" s="15" t="s">
        <v>75</v>
      </c>
      <c r="AY111" s="259" t="s">
        <v>147</v>
      </c>
    </row>
    <row r="112" s="13" customFormat="1">
      <c r="A112" s="13"/>
      <c r="B112" s="228"/>
      <c r="C112" s="229"/>
      <c r="D112" s="221" t="s">
        <v>159</v>
      </c>
      <c r="E112" s="229"/>
      <c r="F112" s="231" t="s">
        <v>188</v>
      </c>
      <c r="G112" s="229"/>
      <c r="H112" s="232">
        <v>1.98</v>
      </c>
      <c r="I112" s="233"/>
      <c r="J112" s="229"/>
      <c r="K112" s="229"/>
      <c r="L112" s="234"/>
      <c r="M112" s="235"/>
      <c r="N112" s="236"/>
      <c r="O112" s="236"/>
      <c r="P112" s="236"/>
      <c r="Q112" s="236"/>
      <c r="R112" s="236"/>
      <c r="S112" s="236"/>
      <c r="T112" s="23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8" t="s">
        <v>159</v>
      </c>
      <c r="AU112" s="238" t="s">
        <v>85</v>
      </c>
      <c r="AV112" s="13" t="s">
        <v>85</v>
      </c>
      <c r="AW112" s="13" t="s">
        <v>4</v>
      </c>
      <c r="AX112" s="13" t="s">
        <v>83</v>
      </c>
      <c r="AY112" s="238" t="s">
        <v>147</v>
      </c>
    </row>
    <row r="113" s="2" customFormat="1" ht="33" customHeight="1">
      <c r="A113" s="39"/>
      <c r="B113" s="40"/>
      <c r="C113" s="207" t="s">
        <v>189</v>
      </c>
      <c r="D113" s="207" t="s">
        <v>149</v>
      </c>
      <c r="E113" s="208" t="s">
        <v>190</v>
      </c>
      <c r="F113" s="209" t="s">
        <v>191</v>
      </c>
      <c r="G113" s="210" t="s">
        <v>176</v>
      </c>
      <c r="H113" s="211">
        <v>22.786999999999999</v>
      </c>
      <c r="I113" s="212"/>
      <c r="J113" s="213">
        <f>ROUND(I113*H113,1)</f>
        <v>0</v>
      </c>
      <c r="K113" s="214"/>
      <c r="L113" s="45"/>
      <c r="M113" s="215" t="s">
        <v>19</v>
      </c>
      <c r="N113" s="216" t="s">
        <v>46</v>
      </c>
      <c r="O113" s="85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9" t="s">
        <v>153</v>
      </c>
      <c r="AT113" s="219" t="s">
        <v>149</v>
      </c>
      <c r="AU113" s="219" t="s">
        <v>85</v>
      </c>
      <c r="AY113" s="18" t="s">
        <v>147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18" t="s">
        <v>83</v>
      </c>
      <c r="BK113" s="220">
        <f>ROUND(I113*H113,1)</f>
        <v>0</v>
      </c>
      <c r="BL113" s="18" t="s">
        <v>153</v>
      </c>
      <c r="BM113" s="219" t="s">
        <v>192</v>
      </c>
    </row>
    <row r="114" s="2" customFormat="1">
      <c r="A114" s="39"/>
      <c r="B114" s="40"/>
      <c r="C114" s="41"/>
      <c r="D114" s="221" t="s">
        <v>155</v>
      </c>
      <c r="E114" s="41"/>
      <c r="F114" s="222" t="s">
        <v>193</v>
      </c>
      <c r="G114" s="41"/>
      <c r="H114" s="41"/>
      <c r="I114" s="223"/>
      <c r="J114" s="41"/>
      <c r="K114" s="41"/>
      <c r="L114" s="45"/>
      <c r="M114" s="224"/>
      <c r="N114" s="225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155</v>
      </c>
      <c r="AU114" s="18" t="s">
        <v>85</v>
      </c>
    </row>
    <row r="115" s="2" customFormat="1">
      <c r="A115" s="39"/>
      <c r="B115" s="40"/>
      <c r="C115" s="41"/>
      <c r="D115" s="226" t="s">
        <v>157</v>
      </c>
      <c r="E115" s="41"/>
      <c r="F115" s="227" t="s">
        <v>194</v>
      </c>
      <c r="G115" s="41"/>
      <c r="H115" s="41"/>
      <c r="I115" s="223"/>
      <c r="J115" s="41"/>
      <c r="K115" s="41"/>
      <c r="L115" s="45"/>
      <c r="M115" s="224"/>
      <c r="N115" s="225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157</v>
      </c>
      <c r="AU115" s="18" t="s">
        <v>85</v>
      </c>
    </row>
    <row r="116" s="15" customFormat="1">
      <c r="A116" s="15"/>
      <c r="B116" s="250"/>
      <c r="C116" s="251"/>
      <c r="D116" s="221" t="s">
        <v>159</v>
      </c>
      <c r="E116" s="252" t="s">
        <v>19</v>
      </c>
      <c r="F116" s="253" t="s">
        <v>195</v>
      </c>
      <c r="G116" s="251"/>
      <c r="H116" s="252" t="s">
        <v>19</v>
      </c>
      <c r="I116" s="254"/>
      <c r="J116" s="251"/>
      <c r="K116" s="251"/>
      <c r="L116" s="255"/>
      <c r="M116" s="256"/>
      <c r="N116" s="257"/>
      <c r="O116" s="257"/>
      <c r="P116" s="257"/>
      <c r="Q116" s="257"/>
      <c r="R116" s="257"/>
      <c r="S116" s="257"/>
      <c r="T116" s="258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9" t="s">
        <v>159</v>
      </c>
      <c r="AU116" s="259" t="s">
        <v>85</v>
      </c>
      <c r="AV116" s="15" t="s">
        <v>83</v>
      </c>
      <c r="AW116" s="15" t="s">
        <v>35</v>
      </c>
      <c r="AX116" s="15" t="s">
        <v>75</v>
      </c>
      <c r="AY116" s="259" t="s">
        <v>147</v>
      </c>
    </row>
    <row r="117" s="13" customFormat="1">
      <c r="A117" s="13"/>
      <c r="B117" s="228"/>
      <c r="C117" s="229"/>
      <c r="D117" s="221" t="s">
        <v>159</v>
      </c>
      <c r="E117" s="230" t="s">
        <v>19</v>
      </c>
      <c r="F117" s="231" t="s">
        <v>196</v>
      </c>
      <c r="G117" s="229"/>
      <c r="H117" s="232">
        <v>43.368000000000002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159</v>
      </c>
      <c r="AU117" s="238" t="s">
        <v>85</v>
      </c>
      <c r="AV117" s="13" t="s">
        <v>85</v>
      </c>
      <c r="AW117" s="13" t="s">
        <v>35</v>
      </c>
      <c r="AX117" s="13" t="s">
        <v>75</v>
      </c>
      <c r="AY117" s="238" t="s">
        <v>147</v>
      </c>
    </row>
    <row r="118" s="13" customFormat="1">
      <c r="A118" s="13"/>
      <c r="B118" s="228"/>
      <c r="C118" s="229"/>
      <c r="D118" s="221" t="s">
        <v>159</v>
      </c>
      <c r="E118" s="230" t="s">
        <v>19</v>
      </c>
      <c r="F118" s="231" t="s">
        <v>197</v>
      </c>
      <c r="G118" s="229"/>
      <c r="H118" s="232">
        <v>14.4</v>
      </c>
      <c r="I118" s="233"/>
      <c r="J118" s="229"/>
      <c r="K118" s="229"/>
      <c r="L118" s="234"/>
      <c r="M118" s="235"/>
      <c r="N118" s="236"/>
      <c r="O118" s="236"/>
      <c r="P118" s="236"/>
      <c r="Q118" s="236"/>
      <c r="R118" s="236"/>
      <c r="S118" s="236"/>
      <c r="T118" s="23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8" t="s">
        <v>159</v>
      </c>
      <c r="AU118" s="238" t="s">
        <v>85</v>
      </c>
      <c r="AV118" s="13" t="s">
        <v>85</v>
      </c>
      <c r="AW118" s="13" t="s">
        <v>35</v>
      </c>
      <c r="AX118" s="13" t="s">
        <v>75</v>
      </c>
      <c r="AY118" s="238" t="s">
        <v>147</v>
      </c>
    </row>
    <row r="119" s="14" customFormat="1">
      <c r="A119" s="14"/>
      <c r="B119" s="239"/>
      <c r="C119" s="240"/>
      <c r="D119" s="221" t="s">
        <v>159</v>
      </c>
      <c r="E119" s="241" t="s">
        <v>19</v>
      </c>
      <c r="F119" s="242" t="s">
        <v>183</v>
      </c>
      <c r="G119" s="240"/>
      <c r="H119" s="243">
        <v>57.768000000000001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9" t="s">
        <v>159</v>
      </c>
      <c r="AU119" s="249" t="s">
        <v>85</v>
      </c>
      <c r="AV119" s="14" t="s">
        <v>167</v>
      </c>
      <c r="AW119" s="14" t="s">
        <v>35</v>
      </c>
      <c r="AX119" s="14" t="s">
        <v>75</v>
      </c>
      <c r="AY119" s="249" t="s">
        <v>147</v>
      </c>
    </row>
    <row r="120" s="15" customFormat="1">
      <c r="A120" s="15"/>
      <c r="B120" s="250"/>
      <c r="C120" s="251"/>
      <c r="D120" s="221" t="s">
        <v>159</v>
      </c>
      <c r="E120" s="252" t="s">
        <v>19</v>
      </c>
      <c r="F120" s="253" t="s">
        <v>184</v>
      </c>
      <c r="G120" s="251"/>
      <c r="H120" s="252" t="s">
        <v>19</v>
      </c>
      <c r="I120" s="254"/>
      <c r="J120" s="251"/>
      <c r="K120" s="251"/>
      <c r="L120" s="255"/>
      <c r="M120" s="256"/>
      <c r="N120" s="257"/>
      <c r="O120" s="257"/>
      <c r="P120" s="257"/>
      <c r="Q120" s="257"/>
      <c r="R120" s="257"/>
      <c r="S120" s="257"/>
      <c r="T120" s="258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9" t="s">
        <v>159</v>
      </c>
      <c r="AU120" s="259" t="s">
        <v>85</v>
      </c>
      <c r="AV120" s="15" t="s">
        <v>83</v>
      </c>
      <c r="AW120" s="15" t="s">
        <v>35</v>
      </c>
      <c r="AX120" s="15" t="s">
        <v>75</v>
      </c>
      <c r="AY120" s="259" t="s">
        <v>147</v>
      </c>
    </row>
    <row r="121" s="13" customFormat="1">
      <c r="A121" s="13"/>
      <c r="B121" s="228"/>
      <c r="C121" s="229"/>
      <c r="D121" s="221" t="s">
        <v>159</v>
      </c>
      <c r="E121" s="230" t="s">
        <v>19</v>
      </c>
      <c r="F121" s="231" t="s">
        <v>198</v>
      </c>
      <c r="G121" s="229"/>
      <c r="H121" s="232">
        <v>-0.80100000000000005</v>
      </c>
      <c r="I121" s="233"/>
      <c r="J121" s="229"/>
      <c r="K121" s="229"/>
      <c r="L121" s="234"/>
      <c r="M121" s="235"/>
      <c r="N121" s="236"/>
      <c r="O121" s="236"/>
      <c r="P121" s="236"/>
      <c r="Q121" s="236"/>
      <c r="R121" s="236"/>
      <c r="S121" s="236"/>
      <c r="T121" s="23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8" t="s">
        <v>159</v>
      </c>
      <c r="AU121" s="238" t="s">
        <v>85</v>
      </c>
      <c r="AV121" s="13" t="s">
        <v>85</v>
      </c>
      <c r="AW121" s="13" t="s">
        <v>35</v>
      </c>
      <c r="AX121" s="13" t="s">
        <v>75</v>
      </c>
      <c r="AY121" s="238" t="s">
        <v>147</v>
      </c>
    </row>
    <row r="122" s="14" customFormat="1">
      <c r="A122" s="14"/>
      <c r="B122" s="239"/>
      <c r="C122" s="240"/>
      <c r="D122" s="221" t="s">
        <v>159</v>
      </c>
      <c r="E122" s="241" t="s">
        <v>19</v>
      </c>
      <c r="F122" s="242" t="s">
        <v>183</v>
      </c>
      <c r="G122" s="240"/>
      <c r="H122" s="243">
        <v>-0.80100000000000005</v>
      </c>
      <c r="I122" s="244"/>
      <c r="J122" s="240"/>
      <c r="K122" s="240"/>
      <c r="L122" s="245"/>
      <c r="M122" s="246"/>
      <c r="N122" s="247"/>
      <c r="O122" s="247"/>
      <c r="P122" s="247"/>
      <c r="Q122" s="247"/>
      <c r="R122" s="247"/>
      <c r="S122" s="247"/>
      <c r="T122" s="24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9" t="s">
        <v>159</v>
      </c>
      <c r="AU122" s="249" t="s">
        <v>85</v>
      </c>
      <c r="AV122" s="14" t="s">
        <v>167</v>
      </c>
      <c r="AW122" s="14" t="s">
        <v>35</v>
      </c>
      <c r="AX122" s="14" t="s">
        <v>75</v>
      </c>
      <c r="AY122" s="249" t="s">
        <v>147</v>
      </c>
    </row>
    <row r="123" s="16" customFormat="1">
      <c r="A123" s="16"/>
      <c r="B123" s="260"/>
      <c r="C123" s="261"/>
      <c r="D123" s="221" t="s">
        <v>159</v>
      </c>
      <c r="E123" s="262" t="s">
        <v>111</v>
      </c>
      <c r="F123" s="263" t="s">
        <v>186</v>
      </c>
      <c r="G123" s="261"/>
      <c r="H123" s="264">
        <v>56.966999999999999</v>
      </c>
      <c r="I123" s="265"/>
      <c r="J123" s="261"/>
      <c r="K123" s="261"/>
      <c r="L123" s="266"/>
      <c r="M123" s="267"/>
      <c r="N123" s="268"/>
      <c r="O123" s="268"/>
      <c r="P123" s="268"/>
      <c r="Q123" s="268"/>
      <c r="R123" s="268"/>
      <c r="S123" s="268"/>
      <c r="T123" s="269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T123" s="270" t="s">
        <v>159</v>
      </c>
      <c r="AU123" s="270" t="s">
        <v>85</v>
      </c>
      <c r="AV123" s="16" t="s">
        <v>153</v>
      </c>
      <c r="AW123" s="16" t="s">
        <v>35</v>
      </c>
      <c r="AX123" s="16" t="s">
        <v>83</v>
      </c>
      <c r="AY123" s="270" t="s">
        <v>147</v>
      </c>
    </row>
    <row r="124" s="15" customFormat="1">
      <c r="A124" s="15"/>
      <c r="B124" s="250"/>
      <c r="C124" s="251"/>
      <c r="D124" s="221" t="s">
        <v>159</v>
      </c>
      <c r="E124" s="252" t="s">
        <v>19</v>
      </c>
      <c r="F124" s="253" t="s">
        <v>187</v>
      </c>
      <c r="G124" s="251"/>
      <c r="H124" s="252" t="s">
        <v>19</v>
      </c>
      <c r="I124" s="254"/>
      <c r="J124" s="251"/>
      <c r="K124" s="251"/>
      <c r="L124" s="255"/>
      <c r="M124" s="256"/>
      <c r="N124" s="257"/>
      <c r="O124" s="257"/>
      <c r="P124" s="257"/>
      <c r="Q124" s="257"/>
      <c r="R124" s="257"/>
      <c r="S124" s="257"/>
      <c r="T124" s="258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9" t="s">
        <v>159</v>
      </c>
      <c r="AU124" s="259" t="s">
        <v>85</v>
      </c>
      <c r="AV124" s="15" t="s">
        <v>83</v>
      </c>
      <c r="AW124" s="15" t="s">
        <v>35</v>
      </c>
      <c r="AX124" s="15" t="s">
        <v>75</v>
      </c>
      <c r="AY124" s="259" t="s">
        <v>147</v>
      </c>
    </row>
    <row r="125" s="13" customFormat="1">
      <c r="A125" s="13"/>
      <c r="B125" s="228"/>
      <c r="C125" s="229"/>
      <c r="D125" s="221" t="s">
        <v>159</v>
      </c>
      <c r="E125" s="229"/>
      <c r="F125" s="231" t="s">
        <v>199</v>
      </c>
      <c r="G125" s="229"/>
      <c r="H125" s="232">
        <v>22.786999999999999</v>
      </c>
      <c r="I125" s="233"/>
      <c r="J125" s="229"/>
      <c r="K125" s="229"/>
      <c r="L125" s="234"/>
      <c r="M125" s="235"/>
      <c r="N125" s="236"/>
      <c r="O125" s="236"/>
      <c r="P125" s="236"/>
      <c r="Q125" s="236"/>
      <c r="R125" s="236"/>
      <c r="S125" s="236"/>
      <c r="T125" s="23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8" t="s">
        <v>159</v>
      </c>
      <c r="AU125" s="238" t="s">
        <v>85</v>
      </c>
      <c r="AV125" s="13" t="s">
        <v>85</v>
      </c>
      <c r="AW125" s="13" t="s">
        <v>4</v>
      </c>
      <c r="AX125" s="13" t="s">
        <v>83</v>
      </c>
      <c r="AY125" s="238" t="s">
        <v>147</v>
      </c>
    </row>
    <row r="126" s="2" customFormat="1" ht="33" customHeight="1">
      <c r="A126" s="39"/>
      <c r="B126" s="40"/>
      <c r="C126" s="207" t="s">
        <v>200</v>
      </c>
      <c r="D126" s="207" t="s">
        <v>149</v>
      </c>
      <c r="E126" s="208" t="s">
        <v>201</v>
      </c>
      <c r="F126" s="209" t="s">
        <v>202</v>
      </c>
      <c r="G126" s="210" t="s">
        <v>176</v>
      </c>
      <c r="H126" s="211">
        <v>102.91800000000001</v>
      </c>
      <c r="I126" s="212"/>
      <c r="J126" s="213">
        <f>ROUND(I126*H126,1)</f>
        <v>0</v>
      </c>
      <c r="K126" s="214"/>
      <c r="L126" s="45"/>
      <c r="M126" s="215" t="s">
        <v>19</v>
      </c>
      <c r="N126" s="216" t="s">
        <v>46</v>
      </c>
      <c r="O126" s="85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9" t="s">
        <v>153</v>
      </c>
      <c r="AT126" s="219" t="s">
        <v>149</v>
      </c>
      <c r="AU126" s="219" t="s">
        <v>85</v>
      </c>
      <c r="AY126" s="18" t="s">
        <v>147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8" t="s">
        <v>83</v>
      </c>
      <c r="BK126" s="220">
        <f>ROUND(I126*H126,1)</f>
        <v>0</v>
      </c>
      <c r="BL126" s="18" t="s">
        <v>153</v>
      </c>
      <c r="BM126" s="219" t="s">
        <v>203</v>
      </c>
    </row>
    <row r="127" s="2" customFormat="1">
      <c r="A127" s="39"/>
      <c r="B127" s="40"/>
      <c r="C127" s="41"/>
      <c r="D127" s="221" t="s">
        <v>155</v>
      </c>
      <c r="E127" s="41"/>
      <c r="F127" s="222" t="s">
        <v>204</v>
      </c>
      <c r="G127" s="41"/>
      <c r="H127" s="41"/>
      <c r="I127" s="223"/>
      <c r="J127" s="41"/>
      <c r="K127" s="41"/>
      <c r="L127" s="45"/>
      <c r="M127" s="224"/>
      <c r="N127" s="225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155</v>
      </c>
      <c r="AU127" s="18" t="s">
        <v>85</v>
      </c>
    </row>
    <row r="128" s="2" customFormat="1">
      <c r="A128" s="39"/>
      <c r="B128" s="40"/>
      <c r="C128" s="41"/>
      <c r="D128" s="226" t="s">
        <v>157</v>
      </c>
      <c r="E128" s="41"/>
      <c r="F128" s="227" t="s">
        <v>205</v>
      </c>
      <c r="G128" s="41"/>
      <c r="H128" s="41"/>
      <c r="I128" s="223"/>
      <c r="J128" s="41"/>
      <c r="K128" s="41"/>
      <c r="L128" s="45"/>
      <c r="M128" s="224"/>
      <c r="N128" s="225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157</v>
      </c>
      <c r="AU128" s="18" t="s">
        <v>85</v>
      </c>
    </row>
    <row r="129" s="13" customFormat="1">
      <c r="A129" s="13"/>
      <c r="B129" s="228"/>
      <c r="C129" s="229"/>
      <c r="D129" s="221" t="s">
        <v>159</v>
      </c>
      <c r="E129" s="230" t="s">
        <v>19</v>
      </c>
      <c r="F129" s="231" t="s">
        <v>206</v>
      </c>
      <c r="G129" s="229"/>
      <c r="H129" s="232">
        <v>5.2359999999999998</v>
      </c>
      <c r="I129" s="233"/>
      <c r="J129" s="229"/>
      <c r="K129" s="229"/>
      <c r="L129" s="234"/>
      <c r="M129" s="235"/>
      <c r="N129" s="236"/>
      <c r="O129" s="236"/>
      <c r="P129" s="236"/>
      <c r="Q129" s="236"/>
      <c r="R129" s="236"/>
      <c r="S129" s="236"/>
      <c r="T129" s="23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8" t="s">
        <v>159</v>
      </c>
      <c r="AU129" s="238" t="s">
        <v>85</v>
      </c>
      <c r="AV129" s="13" t="s">
        <v>85</v>
      </c>
      <c r="AW129" s="13" t="s">
        <v>35</v>
      </c>
      <c r="AX129" s="13" t="s">
        <v>75</v>
      </c>
      <c r="AY129" s="238" t="s">
        <v>147</v>
      </c>
    </row>
    <row r="130" s="13" customFormat="1">
      <c r="A130" s="13"/>
      <c r="B130" s="228"/>
      <c r="C130" s="229"/>
      <c r="D130" s="221" t="s">
        <v>159</v>
      </c>
      <c r="E130" s="230" t="s">
        <v>19</v>
      </c>
      <c r="F130" s="231" t="s">
        <v>207</v>
      </c>
      <c r="G130" s="229"/>
      <c r="H130" s="232">
        <v>260.20800000000003</v>
      </c>
      <c r="I130" s="233"/>
      <c r="J130" s="229"/>
      <c r="K130" s="229"/>
      <c r="L130" s="234"/>
      <c r="M130" s="235"/>
      <c r="N130" s="236"/>
      <c r="O130" s="236"/>
      <c r="P130" s="236"/>
      <c r="Q130" s="236"/>
      <c r="R130" s="236"/>
      <c r="S130" s="236"/>
      <c r="T130" s="23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8" t="s">
        <v>159</v>
      </c>
      <c r="AU130" s="238" t="s">
        <v>85</v>
      </c>
      <c r="AV130" s="13" t="s">
        <v>85</v>
      </c>
      <c r="AW130" s="13" t="s">
        <v>35</v>
      </c>
      <c r="AX130" s="13" t="s">
        <v>75</v>
      </c>
      <c r="AY130" s="238" t="s">
        <v>147</v>
      </c>
    </row>
    <row r="131" s="13" customFormat="1">
      <c r="A131" s="13"/>
      <c r="B131" s="228"/>
      <c r="C131" s="229"/>
      <c r="D131" s="221" t="s">
        <v>159</v>
      </c>
      <c r="E131" s="230" t="s">
        <v>19</v>
      </c>
      <c r="F131" s="231" t="s">
        <v>208</v>
      </c>
      <c r="G131" s="229"/>
      <c r="H131" s="232">
        <v>9.2159999999999993</v>
      </c>
      <c r="I131" s="233"/>
      <c r="J131" s="229"/>
      <c r="K131" s="229"/>
      <c r="L131" s="234"/>
      <c r="M131" s="235"/>
      <c r="N131" s="236"/>
      <c r="O131" s="236"/>
      <c r="P131" s="236"/>
      <c r="Q131" s="236"/>
      <c r="R131" s="236"/>
      <c r="S131" s="236"/>
      <c r="T131" s="23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8" t="s">
        <v>159</v>
      </c>
      <c r="AU131" s="238" t="s">
        <v>85</v>
      </c>
      <c r="AV131" s="13" t="s">
        <v>85</v>
      </c>
      <c r="AW131" s="13" t="s">
        <v>35</v>
      </c>
      <c r="AX131" s="13" t="s">
        <v>75</v>
      </c>
      <c r="AY131" s="238" t="s">
        <v>147</v>
      </c>
    </row>
    <row r="132" s="13" customFormat="1">
      <c r="A132" s="13"/>
      <c r="B132" s="228"/>
      <c r="C132" s="229"/>
      <c r="D132" s="221" t="s">
        <v>159</v>
      </c>
      <c r="E132" s="230" t="s">
        <v>19</v>
      </c>
      <c r="F132" s="231" t="s">
        <v>209</v>
      </c>
      <c r="G132" s="229"/>
      <c r="H132" s="232">
        <v>1.792</v>
      </c>
      <c r="I132" s="233"/>
      <c r="J132" s="229"/>
      <c r="K132" s="229"/>
      <c r="L132" s="234"/>
      <c r="M132" s="235"/>
      <c r="N132" s="236"/>
      <c r="O132" s="236"/>
      <c r="P132" s="236"/>
      <c r="Q132" s="236"/>
      <c r="R132" s="236"/>
      <c r="S132" s="236"/>
      <c r="T132" s="2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159</v>
      </c>
      <c r="AU132" s="238" t="s">
        <v>85</v>
      </c>
      <c r="AV132" s="13" t="s">
        <v>85</v>
      </c>
      <c r="AW132" s="13" t="s">
        <v>35</v>
      </c>
      <c r="AX132" s="13" t="s">
        <v>75</v>
      </c>
      <c r="AY132" s="238" t="s">
        <v>147</v>
      </c>
    </row>
    <row r="133" s="14" customFormat="1">
      <c r="A133" s="14"/>
      <c r="B133" s="239"/>
      <c r="C133" s="240"/>
      <c r="D133" s="221" t="s">
        <v>159</v>
      </c>
      <c r="E133" s="241" t="s">
        <v>19</v>
      </c>
      <c r="F133" s="242" t="s">
        <v>183</v>
      </c>
      <c r="G133" s="240"/>
      <c r="H133" s="243">
        <v>276.452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9" t="s">
        <v>159</v>
      </c>
      <c r="AU133" s="249" t="s">
        <v>85</v>
      </c>
      <c r="AV133" s="14" t="s">
        <v>167</v>
      </c>
      <c r="AW133" s="14" t="s">
        <v>35</v>
      </c>
      <c r="AX133" s="14" t="s">
        <v>75</v>
      </c>
      <c r="AY133" s="249" t="s">
        <v>147</v>
      </c>
    </row>
    <row r="134" s="15" customFormat="1">
      <c r="A134" s="15"/>
      <c r="B134" s="250"/>
      <c r="C134" s="251"/>
      <c r="D134" s="221" t="s">
        <v>159</v>
      </c>
      <c r="E134" s="252" t="s">
        <v>19</v>
      </c>
      <c r="F134" s="253" t="s">
        <v>184</v>
      </c>
      <c r="G134" s="251"/>
      <c r="H134" s="252" t="s">
        <v>19</v>
      </c>
      <c r="I134" s="254"/>
      <c r="J134" s="251"/>
      <c r="K134" s="251"/>
      <c r="L134" s="255"/>
      <c r="M134" s="256"/>
      <c r="N134" s="257"/>
      <c r="O134" s="257"/>
      <c r="P134" s="257"/>
      <c r="Q134" s="257"/>
      <c r="R134" s="257"/>
      <c r="S134" s="257"/>
      <c r="T134" s="258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9" t="s">
        <v>159</v>
      </c>
      <c r="AU134" s="259" t="s">
        <v>85</v>
      </c>
      <c r="AV134" s="15" t="s">
        <v>83</v>
      </c>
      <c r="AW134" s="15" t="s">
        <v>35</v>
      </c>
      <c r="AX134" s="15" t="s">
        <v>75</v>
      </c>
      <c r="AY134" s="259" t="s">
        <v>147</v>
      </c>
    </row>
    <row r="135" s="13" customFormat="1">
      <c r="A135" s="13"/>
      <c r="B135" s="228"/>
      <c r="C135" s="229"/>
      <c r="D135" s="221" t="s">
        <v>159</v>
      </c>
      <c r="E135" s="230" t="s">
        <v>19</v>
      </c>
      <c r="F135" s="231" t="s">
        <v>210</v>
      </c>
      <c r="G135" s="229"/>
      <c r="H135" s="232">
        <v>-10.429</v>
      </c>
      <c r="I135" s="233"/>
      <c r="J135" s="229"/>
      <c r="K135" s="229"/>
      <c r="L135" s="234"/>
      <c r="M135" s="235"/>
      <c r="N135" s="236"/>
      <c r="O135" s="236"/>
      <c r="P135" s="236"/>
      <c r="Q135" s="236"/>
      <c r="R135" s="236"/>
      <c r="S135" s="236"/>
      <c r="T135" s="23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8" t="s">
        <v>159</v>
      </c>
      <c r="AU135" s="238" t="s">
        <v>85</v>
      </c>
      <c r="AV135" s="13" t="s">
        <v>85</v>
      </c>
      <c r="AW135" s="13" t="s">
        <v>35</v>
      </c>
      <c r="AX135" s="13" t="s">
        <v>75</v>
      </c>
      <c r="AY135" s="238" t="s">
        <v>147</v>
      </c>
    </row>
    <row r="136" s="13" customFormat="1">
      <c r="A136" s="13"/>
      <c r="B136" s="228"/>
      <c r="C136" s="229"/>
      <c r="D136" s="221" t="s">
        <v>159</v>
      </c>
      <c r="E136" s="230" t="s">
        <v>19</v>
      </c>
      <c r="F136" s="231" t="s">
        <v>211</v>
      </c>
      <c r="G136" s="229"/>
      <c r="H136" s="232">
        <v>-8.7289999999999992</v>
      </c>
      <c r="I136" s="233"/>
      <c r="J136" s="229"/>
      <c r="K136" s="229"/>
      <c r="L136" s="234"/>
      <c r="M136" s="235"/>
      <c r="N136" s="236"/>
      <c r="O136" s="236"/>
      <c r="P136" s="236"/>
      <c r="Q136" s="236"/>
      <c r="R136" s="236"/>
      <c r="S136" s="236"/>
      <c r="T136" s="23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8" t="s">
        <v>159</v>
      </c>
      <c r="AU136" s="238" t="s">
        <v>85</v>
      </c>
      <c r="AV136" s="13" t="s">
        <v>85</v>
      </c>
      <c r="AW136" s="13" t="s">
        <v>35</v>
      </c>
      <c r="AX136" s="13" t="s">
        <v>75</v>
      </c>
      <c r="AY136" s="238" t="s">
        <v>147</v>
      </c>
    </row>
    <row r="137" s="14" customFormat="1">
      <c r="A137" s="14"/>
      <c r="B137" s="239"/>
      <c r="C137" s="240"/>
      <c r="D137" s="221" t="s">
        <v>159</v>
      </c>
      <c r="E137" s="241" t="s">
        <v>19</v>
      </c>
      <c r="F137" s="242" t="s">
        <v>183</v>
      </c>
      <c r="G137" s="240"/>
      <c r="H137" s="243">
        <v>-19.158000000000001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9" t="s">
        <v>159</v>
      </c>
      <c r="AU137" s="249" t="s">
        <v>85</v>
      </c>
      <c r="AV137" s="14" t="s">
        <v>167</v>
      </c>
      <c r="AW137" s="14" t="s">
        <v>35</v>
      </c>
      <c r="AX137" s="14" t="s">
        <v>75</v>
      </c>
      <c r="AY137" s="249" t="s">
        <v>147</v>
      </c>
    </row>
    <row r="138" s="16" customFormat="1">
      <c r="A138" s="16"/>
      <c r="B138" s="260"/>
      <c r="C138" s="261"/>
      <c r="D138" s="221" t="s">
        <v>159</v>
      </c>
      <c r="E138" s="262" t="s">
        <v>116</v>
      </c>
      <c r="F138" s="263" t="s">
        <v>186</v>
      </c>
      <c r="G138" s="261"/>
      <c r="H138" s="264">
        <v>257.29399999999998</v>
      </c>
      <c r="I138" s="265"/>
      <c r="J138" s="261"/>
      <c r="K138" s="261"/>
      <c r="L138" s="266"/>
      <c r="M138" s="267"/>
      <c r="N138" s="268"/>
      <c r="O138" s="268"/>
      <c r="P138" s="268"/>
      <c r="Q138" s="268"/>
      <c r="R138" s="268"/>
      <c r="S138" s="268"/>
      <c r="T138" s="269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T138" s="270" t="s">
        <v>159</v>
      </c>
      <c r="AU138" s="270" t="s">
        <v>85</v>
      </c>
      <c r="AV138" s="16" t="s">
        <v>153</v>
      </c>
      <c r="AW138" s="16" t="s">
        <v>35</v>
      </c>
      <c r="AX138" s="16" t="s">
        <v>83</v>
      </c>
      <c r="AY138" s="270" t="s">
        <v>147</v>
      </c>
    </row>
    <row r="139" s="15" customFormat="1">
      <c r="A139" s="15"/>
      <c r="B139" s="250"/>
      <c r="C139" s="251"/>
      <c r="D139" s="221" t="s">
        <v>159</v>
      </c>
      <c r="E139" s="252" t="s">
        <v>19</v>
      </c>
      <c r="F139" s="253" t="s">
        <v>187</v>
      </c>
      <c r="G139" s="251"/>
      <c r="H139" s="252" t="s">
        <v>19</v>
      </c>
      <c r="I139" s="254"/>
      <c r="J139" s="251"/>
      <c r="K139" s="251"/>
      <c r="L139" s="255"/>
      <c r="M139" s="256"/>
      <c r="N139" s="257"/>
      <c r="O139" s="257"/>
      <c r="P139" s="257"/>
      <c r="Q139" s="257"/>
      <c r="R139" s="257"/>
      <c r="S139" s="257"/>
      <c r="T139" s="258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9" t="s">
        <v>159</v>
      </c>
      <c r="AU139" s="259" t="s">
        <v>85</v>
      </c>
      <c r="AV139" s="15" t="s">
        <v>83</v>
      </c>
      <c r="AW139" s="15" t="s">
        <v>35</v>
      </c>
      <c r="AX139" s="15" t="s">
        <v>75</v>
      </c>
      <c r="AY139" s="259" t="s">
        <v>147</v>
      </c>
    </row>
    <row r="140" s="13" customFormat="1">
      <c r="A140" s="13"/>
      <c r="B140" s="228"/>
      <c r="C140" s="229"/>
      <c r="D140" s="221" t="s">
        <v>159</v>
      </c>
      <c r="E140" s="229"/>
      <c r="F140" s="231" t="s">
        <v>212</v>
      </c>
      <c r="G140" s="229"/>
      <c r="H140" s="232">
        <v>102.91800000000001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8" t="s">
        <v>159</v>
      </c>
      <c r="AU140" s="238" t="s">
        <v>85</v>
      </c>
      <c r="AV140" s="13" t="s">
        <v>85</v>
      </c>
      <c r="AW140" s="13" t="s">
        <v>4</v>
      </c>
      <c r="AX140" s="13" t="s">
        <v>83</v>
      </c>
      <c r="AY140" s="238" t="s">
        <v>147</v>
      </c>
    </row>
    <row r="141" s="2" customFormat="1" ht="37.8" customHeight="1">
      <c r="A141" s="39"/>
      <c r="B141" s="40"/>
      <c r="C141" s="207" t="s">
        <v>213</v>
      </c>
      <c r="D141" s="207" t="s">
        <v>149</v>
      </c>
      <c r="E141" s="208" t="s">
        <v>214</v>
      </c>
      <c r="F141" s="209" t="s">
        <v>215</v>
      </c>
      <c r="G141" s="210" t="s">
        <v>176</v>
      </c>
      <c r="H141" s="211">
        <v>2.4750000000000001</v>
      </c>
      <c r="I141" s="212"/>
      <c r="J141" s="213">
        <f>ROUND(I141*H141,1)</f>
        <v>0</v>
      </c>
      <c r="K141" s="214"/>
      <c r="L141" s="45"/>
      <c r="M141" s="215" t="s">
        <v>19</v>
      </c>
      <c r="N141" s="216" t="s">
        <v>46</v>
      </c>
      <c r="O141" s="85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9" t="s">
        <v>153</v>
      </c>
      <c r="AT141" s="219" t="s">
        <v>149</v>
      </c>
      <c r="AU141" s="219" t="s">
        <v>85</v>
      </c>
      <c r="AY141" s="18" t="s">
        <v>147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8" t="s">
        <v>83</v>
      </c>
      <c r="BK141" s="220">
        <f>ROUND(I141*H141,1)</f>
        <v>0</v>
      </c>
      <c r="BL141" s="18" t="s">
        <v>153</v>
      </c>
      <c r="BM141" s="219" t="s">
        <v>216</v>
      </c>
    </row>
    <row r="142" s="2" customFormat="1">
      <c r="A142" s="39"/>
      <c r="B142" s="40"/>
      <c r="C142" s="41"/>
      <c r="D142" s="221" t="s">
        <v>155</v>
      </c>
      <c r="E142" s="41"/>
      <c r="F142" s="222" t="s">
        <v>217</v>
      </c>
      <c r="G142" s="41"/>
      <c r="H142" s="41"/>
      <c r="I142" s="223"/>
      <c r="J142" s="41"/>
      <c r="K142" s="41"/>
      <c r="L142" s="45"/>
      <c r="M142" s="224"/>
      <c r="N142" s="225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155</v>
      </c>
      <c r="AU142" s="18" t="s">
        <v>85</v>
      </c>
    </row>
    <row r="143" s="2" customFormat="1">
      <c r="A143" s="39"/>
      <c r="B143" s="40"/>
      <c r="C143" s="41"/>
      <c r="D143" s="226" t="s">
        <v>157</v>
      </c>
      <c r="E143" s="41"/>
      <c r="F143" s="227" t="s">
        <v>218</v>
      </c>
      <c r="G143" s="41"/>
      <c r="H143" s="41"/>
      <c r="I143" s="223"/>
      <c r="J143" s="41"/>
      <c r="K143" s="41"/>
      <c r="L143" s="45"/>
      <c r="M143" s="224"/>
      <c r="N143" s="225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157</v>
      </c>
      <c r="AU143" s="18" t="s">
        <v>85</v>
      </c>
    </row>
    <row r="144" s="13" customFormat="1">
      <c r="A144" s="13"/>
      <c r="B144" s="228"/>
      <c r="C144" s="229"/>
      <c r="D144" s="221" t="s">
        <v>159</v>
      </c>
      <c r="E144" s="230" t="s">
        <v>19</v>
      </c>
      <c r="F144" s="231" t="s">
        <v>114</v>
      </c>
      <c r="G144" s="229"/>
      <c r="H144" s="232">
        <v>4.9500000000000002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8" t="s">
        <v>159</v>
      </c>
      <c r="AU144" s="238" t="s">
        <v>85</v>
      </c>
      <c r="AV144" s="13" t="s">
        <v>85</v>
      </c>
      <c r="AW144" s="13" t="s">
        <v>35</v>
      </c>
      <c r="AX144" s="13" t="s">
        <v>83</v>
      </c>
      <c r="AY144" s="238" t="s">
        <v>147</v>
      </c>
    </row>
    <row r="145" s="15" customFormat="1">
      <c r="A145" s="15"/>
      <c r="B145" s="250"/>
      <c r="C145" s="251"/>
      <c r="D145" s="221" t="s">
        <v>159</v>
      </c>
      <c r="E145" s="252" t="s">
        <v>19</v>
      </c>
      <c r="F145" s="253" t="s">
        <v>187</v>
      </c>
      <c r="G145" s="251"/>
      <c r="H145" s="252" t="s">
        <v>19</v>
      </c>
      <c r="I145" s="254"/>
      <c r="J145" s="251"/>
      <c r="K145" s="251"/>
      <c r="L145" s="255"/>
      <c r="M145" s="256"/>
      <c r="N145" s="257"/>
      <c r="O145" s="257"/>
      <c r="P145" s="257"/>
      <c r="Q145" s="257"/>
      <c r="R145" s="257"/>
      <c r="S145" s="257"/>
      <c r="T145" s="258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9" t="s">
        <v>159</v>
      </c>
      <c r="AU145" s="259" t="s">
        <v>85</v>
      </c>
      <c r="AV145" s="15" t="s">
        <v>83</v>
      </c>
      <c r="AW145" s="15" t="s">
        <v>35</v>
      </c>
      <c r="AX145" s="15" t="s">
        <v>75</v>
      </c>
      <c r="AY145" s="259" t="s">
        <v>147</v>
      </c>
    </row>
    <row r="146" s="13" customFormat="1">
      <c r="A146" s="13"/>
      <c r="B146" s="228"/>
      <c r="C146" s="229"/>
      <c r="D146" s="221" t="s">
        <v>159</v>
      </c>
      <c r="E146" s="229"/>
      <c r="F146" s="231" t="s">
        <v>219</v>
      </c>
      <c r="G146" s="229"/>
      <c r="H146" s="232">
        <v>2.4750000000000001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8" t="s">
        <v>159</v>
      </c>
      <c r="AU146" s="238" t="s">
        <v>85</v>
      </c>
      <c r="AV146" s="13" t="s">
        <v>85</v>
      </c>
      <c r="AW146" s="13" t="s">
        <v>4</v>
      </c>
      <c r="AX146" s="13" t="s">
        <v>83</v>
      </c>
      <c r="AY146" s="238" t="s">
        <v>147</v>
      </c>
    </row>
    <row r="147" s="2" customFormat="1" ht="33" customHeight="1">
      <c r="A147" s="39"/>
      <c r="B147" s="40"/>
      <c r="C147" s="207" t="s">
        <v>220</v>
      </c>
      <c r="D147" s="207" t="s">
        <v>149</v>
      </c>
      <c r="E147" s="208" t="s">
        <v>221</v>
      </c>
      <c r="F147" s="209" t="s">
        <v>222</v>
      </c>
      <c r="G147" s="210" t="s">
        <v>176</v>
      </c>
      <c r="H147" s="211">
        <v>28.484000000000002</v>
      </c>
      <c r="I147" s="212"/>
      <c r="J147" s="213">
        <f>ROUND(I147*H147,1)</f>
        <v>0</v>
      </c>
      <c r="K147" s="214"/>
      <c r="L147" s="45"/>
      <c r="M147" s="215" t="s">
        <v>19</v>
      </c>
      <c r="N147" s="216" t="s">
        <v>46</v>
      </c>
      <c r="O147" s="85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9" t="s">
        <v>153</v>
      </c>
      <c r="AT147" s="219" t="s">
        <v>149</v>
      </c>
      <c r="AU147" s="219" t="s">
        <v>85</v>
      </c>
      <c r="AY147" s="18" t="s">
        <v>147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8" t="s">
        <v>83</v>
      </c>
      <c r="BK147" s="220">
        <f>ROUND(I147*H147,1)</f>
        <v>0</v>
      </c>
      <c r="BL147" s="18" t="s">
        <v>153</v>
      </c>
      <c r="BM147" s="219" t="s">
        <v>223</v>
      </c>
    </row>
    <row r="148" s="2" customFormat="1">
      <c r="A148" s="39"/>
      <c r="B148" s="40"/>
      <c r="C148" s="41"/>
      <c r="D148" s="221" t="s">
        <v>155</v>
      </c>
      <c r="E148" s="41"/>
      <c r="F148" s="222" t="s">
        <v>224</v>
      </c>
      <c r="G148" s="41"/>
      <c r="H148" s="41"/>
      <c r="I148" s="223"/>
      <c r="J148" s="41"/>
      <c r="K148" s="41"/>
      <c r="L148" s="45"/>
      <c r="M148" s="224"/>
      <c r="N148" s="225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155</v>
      </c>
      <c r="AU148" s="18" t="s">
        <v>85</v>
      </c>
    </row>
    <row r="149" s="2" customFormat="1">
      <c r="A149" s="39"/>
      <c r="B149" s="40"/>
      <c r="C149" s="41"/>
      <c r="D149" s="226" t="s">
        <v>157</v>
      </c>
      <c r="E149" s="41"/>
      <c r="F149" s="227" t="s">
        <v>225</v>
      </c>
      <c r="G149" s="41"/>
      <c r="H149" s="41"/>
      <c r="I149" s="223"/>
      <c r="J149" s="41"/>
      <c r="K149" s="41"/>
      <c r="L149" s="45"/>
      <c r="M149" s="224"/>
      <c r="N149" s="225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157</v>
      </c>
      <c r="AU149" s="18" t="s">
        <v>85</v>
      </c>
    </row>
    <row r="150" s="13" customFormat="1">
      <c r="A150" s="13"/>
      <c r="B150" s="228"/>
      <c r="C150" s="229"/>
      <c r="D150" s="221" t="s">
        <v>159</v>
      </c>
      <c r="E150" s="230" t="s">
        <v>19</v>
      </c>
      <c r="F150" s="231" t="s">
        <v>111</v>
      </c>
      <c r="G150" s="229"/>
      <c r="H150" s="232">
        <v>56.966999999999999</v>
      </c>
      <c r="I150" s="233"/>
      <c r="J150" s="229"/>
      <c r="K150" s="229"/>
      <c r="L150" s="234"/>
      <c r="M150" s="235"/>
      <c r="N150" s="236"/>
      <c r="O150" s="236"/>
      <c r="P150" s="236"/>
      <c r="Q150" s="236"/>
      <c r="R150" s="236"/>
      <c r="S150" s="236"/>
      <c r="T150" s="23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8" t="s">
        <v>159</v>
      </c>
      <c r="AU150" s="238" t="s">
        <v>85</v>
      </c>
      <c r="AV150" s="13" t="s">
        <v>85</v>
      </c>
      <c r="AW150" s="13" t="s">
        <v>35</v>
      </c>
      <c r="AX150" s="13" t="s">
        <v>83</v>
      </c>
      <c r="AY150" s="238" t="s">
        <v>147</v>
      </c>
    </row>
    <row r="151" s="15" customFormat="1">
      <c r="A151" s="15"/>
      <c r="B151" s="250"/>
      <c r="C151" s="251"/>
      <c r="D151" s="221" t="s">
        <v>159</v>
      </c>
      <c r="E151" s="252" t="s">
        <v>19</v>
      </c>
      <c r="F151" s="253" t="s">
        <v>187</v>
      </c>
      <c r="G151" s="251"/>
      <c r="H151" s="252" t="s">
        <v>19</v>
      </c>
      <c r="I151" s="254"/>
      <c r="J151" s="251"/>
      <c r="K151" s="251"/>
      <c r="L151" s="255"/>
      <c r="M151" s="256"/>
      <c r="N151" s="257"/>
      <c r="O151" s="257"/>
      <c r="P151" s="257"/>
      <c r="Q151" s="257"/>
      <c r="R151" s="257"/>
      <c r="S151" s="257"/>
      <c r="T151" s="258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9" t="s">
        <v>159</v>
      </c>
      <c r="AU151" s="259" t="s">
        <v>85</v>
      </c>
      <c r="AV151" s="15" t="s">
        <v>83</v>
      </c>
      <c r="AW151" s="15" t="s">
        <v>35</v>
      </c>
      <c r="AX151" s="15" t="s">
        <v>75</v>
      </c>
      <c r="AY151" s="259" t="s">
        <v>147</v>
      </c>
    </row>
    <row r="152" s="13" customFormat="1">
      <c r="A152" s="13"/>
      <c r="B152" s="228"/>
      <c r="C152" s="229"/>
      <c r="D152" s="221" t="s">
        <v>159</v>
      </c>
      <c r="E152" s="229"/>
      <c r="F152" s="231" t="s">
        <v>226</v>
      </c>
      <c r="G152" s="229"/>
      <c r="H152" s="232">
        <v>28.484000000000002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8" t="s">
        <v>159</v>
      </c>
      <c r="AU152" s="238" t="s">
        <v>85</v>
      </c>
      <c r="AV152" s="13" t="s">
        <v>85</v>
      </c>
      <c r="AW152" s="13" t="s">
        <v>4</v>
      </c>
      <c r="AX152" s="13" t="s">
        <v>83</v>
      </c>
      <c r="AY152" s="238" t="s">
        <v>147</v>
      </c>
    </row>
    <row r="153" s="2" customFormat="1" ht="33" customHeight="1">
      <c r="A153" s="39"/>
      <c r="B153" s="40"/>
      <c r="C153" s="207" t="s">
        <v>227</v>
      </c>
      <c r="D153" s="207" t="s">
        <v>149</v>
      </c>
      <c r="E153" s="208" t="s">
        <v>228</v>
      </c>
      <c r="F153" s="209" t="s">
        <v>229</v>
      </c>
      <c r="G153" s="210" t="s">
        <v>176</v>
      </c>
      <c r="H153" s="211">
        <v>128.64699999999999</v>
      </c>
      <c r="I153" s="212"/>
      <c r="J153" s="213">
        <f>ROUND(I153*H153,1)</f>
        <v>0</v>
      </c>
      <c r="K153" s="214"/>
      <c r="L153" s="45"/>
      <c r="M153" s="215" t="s">
        <v>19</v>
      </c>
      <c r="N153" s="216" t="s">
        <v>46</v>
      </c>
      <c r="O153" s="85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9" t="s">
        <v>153</v>
      </c>
      <c r="AT153" s="219" t="s">
        <v>149</v>
      </c>
      <c r="AU153" s="219" t="s">
        <v>85</v>
      </c>
      <c r="AY153" s="18" t="s">
        <v>147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8" t="s">
        <v>83</v>
      </c>
      <c r="BK153" s="220">
        <f>ROUND(I153*H153,1)</f>
        <v>0</v>
      </c>
      <c r="BL153" s="18" t="s">
        <v>153</v>
      </c>
      <c r="BM153" s="219" t="s">
        <v>230</v>
      </c>
    </row>
    <row r="154" s="2" customFormat="1">
      <c r="A154" s="39"/>
      <c r="B154" s="40"/>
      <c r="C154" s="41"/>
      <c r="D154" s="221" t="s">
        <v>155</v>
      </c>
      <c r="E154" s="41"/>
      <c r="F154" s="222" t="s">
        <v>231</v>
      </c>
      <c r="G154" s="41"/>
      <c r="H154" s="41"/>
      <c r="I154" s="223"/>
      <c r="J154" s="41"/>
      <c r="K154" s="41"/>
      <c r="L154" s="45"/>
      <c r="M154" s="224"/>
      <c r="N154" s="225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155</v>
      </c>
      <c r="AU154" s="18" t="s">
        <v>85</v>
      </c>
    </row>
    <row r="155" s="2" customFormat="1">
      <c r="A155" s="39"/>
      <c r="B155" s="40"/>
      <c r="C155" s="41"/>
      <c r="D155" s="226" t="s">
        <v>157</v>
      </c>
      <c r="E155" s="41"/>
      <c r="F155" s="227" t="s">
        <v>232</v>
      </c>
      <c r="G155" s="41"/>
      <c r="H155" s="41"/>
      <c r="I155" s="223"/>
      <c r="J155" s="41"/>
      <c r="K155" s="41"/>
      <c r="L155" s="45"/>
      <c r="M155" s="224"/>
      <c r="N155" s="225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157</v>
      </c>
      <c r="AU155" s="18" t="s">
        <v>85</v>
      </c>
    </row>
    <row r="156" s="13" customFormat="1">
      <c r="A156" s="13"/>
      <c r="B156" s="228"/>
      <c r="C156" s="229"/>
      <c r="D156" s="221" t="s">
        <v>159</v>
      </c>
      <c r="E156" s="230" t="s">
        <v>19</v>
      </c>
      <c r="F156" s="231" t="s">
        <v>116</v>
      </c>
      <c r="G156" s="229"/>
      <c r="H156" s="232">
        <v>257.29399999999998</v>
      </c>
      <c r="I156" s="233"/>
      <c r="J156" s="229"/>
      <c r="K156" s="229"/>
      <c r="L156" s="234"/>
      <c r="M156" s="235"/>
      <c r="N156" s="236"/>
      <c r="O156" s="236"/>
      <c r="P156" s="236"/>
      <c r="Q156" s="236"/>
      <c r="R156" s="236"/>
      <c r="S156" s="236"/>
      <c r="T156" s="23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8" t="s">
        <v>159</v>
      </c>
      <c r="AU156" s="238" t="s">
        <v>85</v>
      </c>
      <c r="AV156" s="13" t="s">
        <v>85</v>
      </c>
      <c r="AW156" s="13" t="s">
        <v>35</v>
      </c>
      <c r="AX156" s="13" t="s">
        <v>83</v>
      </c>
      <c r="AY156" s="238" t="s">
        <v>147</v>
      </c>
    </row>
    <row r="157" s="15" customFormat="1">
      <c r="A157" s="15"/>
      <c r="B157" s="250"/>
      <c r="C157" s="251"/>
      <c r="D157" s="221" t="s">
        <v>159</v>
      </c>
      <c r="E157" s="252" t="s">
        <v>19</v>
      </c>
      <c r="F157" s="253" t="s">
        <v>187</v>
      </c>
      <c r="G157" s="251"/>
      <c r="H157" s="252" t="s">
        <v>19</v>
      </c>
      <c r="I157" s="254"/>
      <c r="J157" s="251"/>
      <c r="K157" s="251"/>
      <c r="L157" s="255"/>
      <c r="M157" s="256"/>
      <c r="N157" s="257"/>
      <c r="O157" s="257"/>
      <c r="P157" s="257"/>
      <c r="Q157" s="257"/>
      <c r="R157" s="257"/>
      <c r="S157" s="257"/>
      <c r="T157" s="258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9" t="s">
        <v>159</v>
      </c>
      <c r="AU157" s="259" t="s">
        <v>85</v>
      </c>
      <c r="AV157" s="15" t="s">
        <v>83</v>
      </c>
      <c r="AW157" s="15" t="s">
        <v>35</v>
      </c>
      <c r="AX157" s="15" t="s">
        <v>75</v>
      </c>
      <c r="AY157" s="259" t="s">
        <v>147</v>
      </c>
    </row>
    <row r="158" s="13" customFormat="1">
      <c r="A158" s="13"/>
      <c r="B158" s="228"/>
      <c r="C158" s="229"/>
      <c r="D158" s="221" t="s">
        <v>159</v>
      </c>
      <c r="E158" s="229"/>
      <c r="F158" s="231" t="s">
        <v>233</v>
      </c>
      <c r="G158" s="229"/>
      <c r="H158" s="232">
        <v>128.64699999999999</v>
      </c>
      <c r="I158" s="233"/>
      <c r="J158" s="229"/>
      <c r="K158" s="229"/>
      <c r="L158" s="234"/>
      <c r="M158" s="235"/>
      <c r="N158" s="236"/>
      <c r="O158" s="236"/>
      <c r="P158" s="236"/>
      <c r="Q158" s="236"/>
      <c r="R158" s="236"/>
      <c r="S158" s="236"/>
      <c r="T158" s="23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8" t="s">
        <v>159</v>
      </c>
      <c r="AU158" s="238" t="s">
        <v>85</v>
      </c>
      <c r="AV158" s="13" t="s">
        <v>85</v>
      </c>
      <c r="AW158" s="13" t="s">
        <v>4</v>
      </c>
      <c r="AX158" s="13" t="s">
        <v>83</v>
      </c>
      <c r="AY158" s="238" t="s">
        <v>147</v>
      </c>
    </row>
    <row r="159" s="2" customFormat="1" ht="37.8" customHeight="1">
      <c r="A159" s="39"/>
      <c r="B159" s="40"/>
      <c r="C159" s="207" t="s">
        <v>234</v>
      </c>
      <c r="D159" s="207" t="s">
        <v>149</v>
      </c>
      <c r="E159" s="208" t="s">
        <v>235</v>
      </c>
      <c r="F159" s="209" t="s">
        <v>236</v>
      </c>
      <c r="G159" s="210" t="s">
        <v>176</v>
      </c>
      <c r="H159" s="211">
        <v>0.495</v>
      </c>
      <c r="I159" s="212"/>
      <c r="J159" s="213">
        <f>ROUND(I159*H159,1)</f>
        <v>0</v>
      </c>
      <c r="K159" s="214"/>
      <c r="L159" s="45"/>
      <c r="M159" s="215" t="s">
        <v>19</v>
      </c>
      <c r="N159" s="216" t="s">
        <v>46</v>
      </c>
      <c r="O159" s="85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9" t="s">
        <v>153</v>
      </c>
      <c r="AT159" s="219" t="s">
        <v>149</v>
      </c>
      <c r="AU159" s="219" t="s">
        <v>85</v>
      </c>
      <c r="AY159" s="18" t="s">
        <v>147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8" t="s">
        <v>83</v>
      </c>
      <c r="BK159" s="220">
        <f>ROUND(I159*H159,1)</f>
        <v>0</v>
      </c>
      <c r="BL159" s="18" t="s">
        <v>153</v>
      </c>
      <c r="BM159" s="219" t="s">
        <v>237</v>
      </c>
    </row>
    <row r="160" s="2" customFormat="1">
      <c r="A160" s="39"/>
      <c r="B160" s="40"/>
      <c r="C160" s="41"/>
      <c r="D160" s="221" t="s">
        <v>155</v>
      </c>
      <c r="E160" s="41"/>
      <c r="F160" s="222" t="s">
        <v>238</v>
      </c>
      <c r="G160" s="41"/>
      <c r="H160" s="41"/>
      <c r="I160" s="223"/>
      <c r="J160" s="41"/>
      <c r="K160" s="41"/>
      <c r="L160" s="45"/>
      <c r="M160" s="224"/>
      <c r="N160" s="225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155</v>
      </c>
      <c r="AU160" s="18" t="s">
        <v>85</v>
      </c>
    </row>
    <row r="161" s="2" customFormat="1">
      <c r="A161" s="39"/>
      <c r="B161" s="40"/>
      <c r="C161" s="41"/>
      <c r="D161" s="226" t="s">
        <v>157</v>
      </c>
      <c r="E161" s="41"/>
      <c r="F161" s="227" t="s">
        <v>239</v>
      </c>
      <c r="G161" s="41"/>
      <c r="H161" s="41"/>
      <c r="I161" s="223"/>
      <c r="J161" s="41"/>
      <c r="K161" s="41"/>
      <c r="L161" s="45"/>
      <c r="M161" s="224"/>
      <c r="N161" s="225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157</v>
      </c>
      <c r="AU161" s="18" t="s">
        <v>85</v>
      </c>
    </row>
    <row r="162" s="13" customFormat="1">
      <c r="A162" s="13"/>
      <c r="B162" s="228"/>
      <c r="C162" s="229"/>
      <c r="D162" s="221" t="s">
        <v>159</v>
      </c>
      <c r="E162" s="230" t="s">
        <v>19</v>
      </c>
      <c r="F162" s="231" t="s">
        <v>114</v>
      </c>
      <c r="G162" s="229"/>
      <c r="H162" s="232">
        <v>4.9500000000000002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8" t="s">
        <v>159</v>
      </c>
      <c r="AU162" s="238" t="s">
        <v>85</v>
      </c>
      <c r="AV162" s="13" t="s">
        <v>85</v>
      </c>
      <c r="AW162" s="13" t="s">
        <v>35</v>
      </c>
      <c r="AX162" s="13" t="s">
        <v>83</v>
      </c>
      <c r="AY162" s="238" t="s">
        <v>147</v>
      </c>
    </row>
    <row r="163" s="15" customFormat="1">
      <c r="A163" s="15"/>
      <c r="B163" s="250"/>
      <c r="C163" s="251"/>
      <c r="D163" s="221" t="s">
        <v>159</v>
      </c>
      <c r="E163" s="252" t="s">
        <v>19</v>
      </c>
      <c r="F163" s="253" t="s">
        <v>187</v>
      </c>
      <c r="G163" s="251"/>
      <c r="H163" s="252" t="s">
        <v>19</v>
      </c>
      <c r="I163" s="254"/>
      <c r="J163" s="251"/>
      <c r="K163" s="251"/>
      <c r="L163" s="255"/>
      <c r="M163" s="256"/>
      <c r="N163" s="257"/>
      <c r="O163" s="257"/>
      <c r="P163" s="257"/>
      <c r="Q163" s="257"/>
      <c r="R163" s="257"/>
      <c r="S163" s="257"/>
      <c r="T163" s="258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9" t="s">
        <v>159</v>
      </c>
      <c r="AU163" s="259" t="s">
        <v>85</v>
      </c>
      <c r="AV163" s="15" t="s">
        <v>83</v>
      </c>
      <c r="AW163" s="15" t="s">
        <v>35</v>
      </c>
      <c r="AX163" s="15" t="s">
        <v>75</v>
      </c>
      <c r="AY163" s="259" t="s">
        <v>147</v>
      </c>
    </row>
    <row r="164" s="13" customFormat="1">
      <c r="A164" s="13"/>
      <c r="B164" s="228"/>
      <c r="C164" s="229"/>
      <c r="D164" s="221" t="s">
        <v>159</v>
      </c>
      <c r="E164" s="229"/>
      <c r="F164" s="231" t="s">
        <v>240</v>
      </c>
      <c r="G164" s="229"/>
      <c r="H164" s="232">
        <v>0.495</v>
      </c>
      <c r="I164" s="233"/>
      <c r="J164" s="229"/>
      <c r="K164" s="229"/>
      <c r="L164" s="234"/>
      <c r="M164" s="235"/>
      <c r="N164" s="236"/>
      <c r="O164" s="236"/>
      <c r="P164" s="236"/>
      <c r="Q164" s="236"/>
      <c r="R164" s="236"/>
      <c r="S164" s="236"/>
      <c r="T164" s="23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8" t="s">
        <v>159</v>
      </c>
      <c r="AU164" s="238" t="s">
        <v>85</v>
      </c>
      <c r="AV164" s="13" t="s">
        <v>85</v>
      </c>
      <c r="AW164" s="13" t="s">
        <v>4</v>
      </c>
      <c r="AX164" s="13" t="s">
        <v>83</v>
      </c>
      <c r="AY164" s="238" t="s">
        <v>147</v>
      </c>
    </row>
    <row r="165" s="2" customFormat="1" ht="33" customHeight="1">
      <c r="A165" s="39"/>
      <c r="B165" s="40"/>
      <c r="C165" s="207" t="s">
        <v>241</v>
      </c>
      <c r="D165" s="207" t="s">
        <v>149</v>
      </c>
      <c r="E165" s="208" t="s">
        <v>242</v>
      </c>
      <c r="F165" s="209" t="s">
        <v>243</v>
      </c>
      <c r="G165" s="210" t="s">
        <v>176</v>
      </c>
      <c r="H165" s="211">
        <v>5.6970000000000001</v>
      </c>
      <c r="I165" s="212"/>
      <c r="J165" s="213">
        <f>ROUND(I165*H165,1)</f>
        <v>0</v>
      </c>
      <c r="K165" s="214"/>
      <c r="L165" s="45"/>
      <c r="M165" s="215" t="s">
        <v>19</v>
      </c>
      <c r="N165" s="216" t="s">
        <v>46</v>
      </c>
      <c r="O165" s="85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9" t="s">
        <v>153</v>
      </c>
      <c r="AT165" s="219" t="s">
        <v>149</v>
      </c>
      <c r="AU165" s="219" t="s">
        <v>85</v>
      </c>
      <c r="AY165" s="18" t="s">
        <v>147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8" t="s">
        <v>83</v>
      </c>
      <c r="BK165" s="220">
        <f>ROUND(I165*H165,1)</f>
        <v>0</v>
      </c>
      <c r="BL165" s="18" t="s">
        <v>153</v>
      </c>
      <c r="BM165" s="219" t="s">
        <v>244</v>
      </c>
    </row>
    <row r="166" s="2" customFormat="1">
      <c r="A166" s="39"/>
      <c r="B166" s="40"/>
      <c r="C166" s="41"/>
      <c r="D166" s="221" t="s">
        <v>155</v>
      </c>
      <c r="E166" s="41"/>
      <c r="F166" s="222" t="s">
        <v>245</v>
      </c>
      <c r="G166" s="41"/>
      <c r="H166" s="41"/>
      <c r="I166" s="223"/>
      <c r="J166" s="41"/>
      <c r="K166" s="41"/>
      <c r="L166" s="45"/>
      <c r="M166" s="224"/>
      <c r="N166" s="225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155</v>
      </c>
      <c r="AU166" s="18" t="s">
        <v>85</v>
      </c>
    </row>
    <row r="167" s="2" customFormat="1">
      <c r="A167" s="39"/>
      <c r="B167" s="40"/>
      <c r="C167" s="41"/>
      <c r="D167" s="226" t="s">
        <v>157</v>
      </c>
      <c r="E167" s="41"/>
      <c r="F167" s="227" t="s">
        <v>246</v>
      </c>
      <c r="G167" s="41"/>
      <c r="H167" s="41"/>
      <c r="I167" s="223"/>
      <c r="J167" s="41"/>
      <c r="K167" s="41"/>
      <c r="L167" s="45"/>
      <c r="M167" s="224"/>
      <c r="N167" s="225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157</v>
      </c>
      <c r="AU167" s="18" t="s">
        <v>85</v>
      </c>
    </row>
    <row r="168" s="13" customFormat="1">
      <c r="A168" s="13"/>
      <c r="B168" s="228"/>
      <c r="C168" s="229"/>
      <c r="D168" s="221" t="s">
        <v>159</v>
      </c>
      <c r="E168" s="230" t="s">
        <v>19</v>
      </c>
      <c r="F168" s="231" t="s">
        <v>111</v>
      </c>
      <c r="G168" s="229"/>
      <c r="H168" s="232">
        <v>56.966999999999999</v>
      </c>
      <c r="I168" s="233"/>
      <c r="J168" s="229"/>
      <c r="K168" s="229"/>
      <c r="L168" s="234"/>
      <c r="M168" s="235"/>
      <c r="N168" s="236"/>
      <c r="O168" s="236"/>
      <c r="P168" s="236"/>
      <c r="Q168" s="236"/>
      <c r="R168" s="236"/>
      <c r="S168" s="236"/>
      <c r="T168" s="23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8" t="s">
        <v>159</v>
      </c>
      <c r="AU168" s="238" t="s">
        <v>85</v>
      </c>
      <c r="AV168" s="13" t="s">
        <v>85</v>
      </c>
      <c r="AW168" s="13" t="s">
        <v>35</v>
      </c>
      <c r="AX168" s="13" t="s">
        <v>83</v>
      </c>
      <c r="AY168" s="238" t="s">
        <v>147</v>
      </c>
    </row>
    <row r="169" s="15" customFormat="1">
      <c r="A169" s="15"/>
      <c r="B169" s="250"/>
      <c r="C169" s="251"/>
      <c r="D169" s="221" t="s">
        <v>159</v>
      </c>
      <c r="E169" s="252" t="s">
        <v>19</v>
      </c>
      <c r="F169" s="253" t="s">
        <v>187</v>
      </c>
      <c r="G169" s="251"/>
      <c r="H169" s="252" t="s">
        <v>19</v>
      </c>
      <c r="I169" s="254"/>
      <c r="J169" s="251"/>
      <c r="K169" s="251"/>
      <c r="L169" s="255"/>
      <c r="M169" s="256"/>
      <c r="N169" s="257"/>
      <c r="O169" s="257"/>
      <c r="P169" s="257"/>
      <c r="Q169" s="257"/>
      <c r="R169" s="257"/>
      <c r="S169" s="257"/>
      <c r="T169" s="258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9" t="s">
        <v>159</v>
      </c>
      <c r="AU169" s="259" t="s">
        <v>85</v>
      </c>
      <c r="AV169" s="15" t="s">
        <v>83</v>
      </c>
      <c r="AW169" s="15" t="s">
        <v>35</v>
      </c>
      <c r="AX169" s="15" t="s">
        <v>75</v>
      </c>
      <c r="AY169" s="259" t="s">
        <v>147</v>
      </c>
    </row>
    <row r="170" s="13" customFormat="1">
      <c r="A170" s="13"/>
      <c r="B170" s="228"/>
      <c r="C170" s="229"/>
      <c r="D170" s="221" t="s">
        <v>159</v>
      </c>
      <c r="E170" s="229"/>
      <c r="F170" s="231" t="s">
        <v>247</v>
      </c>
      <c r="G170" s="229"/>
      <c r="H170" s="232">
        <v>5.6970000000000001</v>
      </c>
      <c r="I170" s="233"/>
      <c r="J170" s="229"/>
      <c r="K170" s="229"/>
      <c r="L170" s="234"/>
      <c r="M170" s="235"/>
      <c r="N170" s="236"/>
      <c r="O170" s="236"/>
      <c r="P170" s="236"/>
      <c r="Q170" s="236"/>
      <c r="R170" s="236"/>
      <c r="S170" s="236"/>
      <c r="T170" s="23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8" t="s">
        <v>159</v>
      </c>
      <c r="AU170" s="238" t="s">
        <v>85</v>
      </c>
      <c r="AV170" s="13" t="s">
        <v>85</v>
      </c>
      <c r="AW170" s="13" t="s">
        <v>4</v>
      </c>
      <c r="AX170" s="13" t="s">
        <v>83</v>
      </c>
      <c r="AY170" s="238" t="s">
        <v>147</v>
      </c>
    </row>
    <row r="171" s="2" customFormat="1" ht="33" customHeight="1">
      <c r="A171" s="39"/>
      <c r="B171" s="40"/>
      <c r="C171" s="207" t="s">
        <v>248</v>
      </c>
      <c r="D171" s="207" t="s">
        <v>149</v>
      </c>
      <c r="E171" s="208" t="s">
        <v>249</v>
      </c>
      <c r="F171" s="209" t="s">
        <v>250</v>
      </c>
      <c r="G171" s="210" t="s">
        <v>176</v>
      </c>
      <c r="H171" s="211">
        <v>25.728999999999999</v>
      </c>
      <c r="I171" s="212"/>
      <c r="J171" s="213">
        <f>ROUND(I171*H171,1)</f>
        <v>0</v>
      </c>
      <c r="K171" s="214"/>
      <c r="L171" s="45"/>
      <c r="M171" s="215" t="s">
        <v>19</v>
      </c>
      <c r="N171" s="216" t="s">
        <v>46</v>
      </c>
      <c r="O171" s="85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9" t="s">
        <v>153</v>
      </c>
      <c r="AT171" s="219" t="s">
        <v>149</v>
      </c>
      <c r="AU171" s="219" t="s">
        <v>85</v>
      </c>
      <c r="AY171" s="18" t="s">
        <v>147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8" t="s">
        <v>83</v>
      </c>
      <c r="BK171" s="220">
        <f>ROUND(I171*H171,1)</f>
        <v>0</v>
      </c>
      <c r="BL171" s="18" t="s">
        <v>153</v>
      </c>
      <c r="BM171" s="219" t="s">
        <v>251</v>
      </c>
    </row>
    <row r="172" s="2" customFormat="1">
      <c r="A172" s="39"/>
      <c r="B172" s="40"/>
      <c r="C172" s="41"/>
      <c r="D172" s="221" t="s">
        <v>155</v>
      </c>
      <c r="E172" s="41"/>
      <c r="F172" s="222" t="s">
        <v>252</v>
      </c>
      <c r="G172" s="41"/>
      <c r="H172" s="41"/>
      <c r="I172" s="223"/>
      <c r="J172" s="41"/>
      <c r="K172" s="41"/>
      <c r="L172" s="45"/>
      <c r="M172" s="224"/>
      <c r="N172" s="225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155</v>
      </c>
      <c r="AU172" s="18" t="s">
        <v>85</v>
      </c>
    </row>
    <row r="173" s="2" customFormat="1">
      <c r="A173" s="39"/>
      <c r="B173" s="40"/>
      <c r="C173" s="41"/>
      <c r="D173" s="226" t="s">
        <v>157</v>
      </c>
      <c r="E173" s="41"/>
      <c r="F173" s="227" t="s">
        <v>253</v>
      </c>
      <c r="G173" s="41"/>
      <c r="H173" s="41"/>
      <c r="I173" s="223"/>
      <c r="J173" s="41"/>
      <c r="K173" s="41"/>
      <c r="L173" s="45"/>
      <c r="M173" s="224"/>
      <c r="N173" s="225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157</v>
      </c>
      <c r="AU173" s="18" t="s">
        <v>85</v>
      </c>
    </row>
    <row r="174" s="13" customFormat="1">
      <c r="A174" s="13"/>
      <c r="B174" s="228"/>
      <c r="C174" s="229"/>
      <c r="D174" s="221" t="s">
        <v>159</v>
      </c>
      <c r="E174" s="230" t="s">
        <v>19</v>
      </c>
      <c r="F174" s="231" t="s">
        <v>116</v>
      </c>
      <c r="G174" s="229"/>
      <c r="H174" s="232">
        <v>257.29399999999998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8" t="s">
        <v>159</v>
      </c>
      <c r="AU174" s="238" t="s">
        <v>85</v>
      </c>
      <c r="AV174" s="13" t="s">
        <v>85</v>
      </c>
      <c r="AW174" s="13" t="s">
        <v>35</v>
      </c>
      <c r="AX174" s="13" t="s">
        <v>83</v>
      </c>
      <c r="AY174" s="238" t="s">
        <v>147</v>
      </c>
    </row>
    <row r="175" s="15" customFormat="1">
      <c r="A175" s="15"/>
      <c r="B175" s="250"/>
      <c r="C175" s="251"/>
      <c r="D175" s="221" t="s">
        <v>159</v>
      </c>
      <c r="E175" s="252" t="s">
        <v>19</v>
      </c>
      <c r="F175" s="253" t="s">
        <v>187</v>
      </c>
      <c r="G175" s="251"/>
      <c r="H175" s="252" t="s">
        <v>19</v>
      </c>
      <c r="I175" s="254"/>
      <c r="J175" s="251"/>
      <c r="K175" s="251"/>
      <c r="L175" s="255"/>
      <c r="M175" s="256"/>
      <c r="N175" s="257"/>
      <c r="O175" s="257"/>
      <c r="P175" s="257"/>
      <c r="Q175" s="257"/>
      <c r="R175" s="257"/>
      <c r="S175" s="257"/>
      <c r="T175" s="258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9" t="s">
        <v>159</v>
      </c>
      <c r="AU175" s="259" t="s">
        <v>85</v>
      </c>
      <c r="AV175" s="15" t="s">
        <v>83</v>
      </c>
      <c r="AW175" s="15" t="s">
        <v>35</v>
      </c>
      <c r="AX175" s="15" t="s">
        <v>75</v>
      </c>
      <c r="AY175" s="259" t="s">
        <v>147</v>
      </c>
    </row>
    <row r="176" s="13" customFormat="1">
      <c r="A176" s="13"/>
      <c r="B176" s="228"/>
      <c r="C176" s="229"/>
      <c r="D176" s="221" t="s">
        <v>159</v>
      </c>
      <c r="E176" s="229"/>
      <c r="F176" s="231" t="s">
        <v>254</v>
      </c>
      <c r="G176" s="229"/>
      <c r="H176" s="232">
        <v>25.728999999999999</v>
      </c>
      <c r="I176" s="233"/>
      <c r="J176" s="229"/>
      <c r="K176" s="229"/>
      <c r="L176" s="234"/>
      <c r="M176" s="235"/>
      <c r="N176" s="236"/>
      <c r="O176" s="236"/>
      <c r="P176" s="236"/>
      <c r="Q176" s="236"/>
      <c r="R176" s="236"/>
      <c r="S176" s="236"/>
      <c r="T176" s="23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8" t="s">
        <v>159</v>
      </c>
      <c r="AU176" s="238" t="s">
        <v>85</v>
      </c>
      <c r="AV176" s="13" t="s">
        <v>85</v>
      </c>
      <c r="AW176" s="13" t="s">
        <v>4</v>
      </c>
      <c r="AX176" s="13" t="s">
        <v>83</v>
      </c>
      <c r="AY176" s="238" t="s">
        <v>147</v>
      </c>
    </row>
    <row r="177" s="2" customFormat="1" ht="24.15" customHeight="1">
      <c r="A177" s="39"/>
      <c r="B177" s="40"/>
      <c r="C177" s="207" t="s">
        <v>255</v>
      </c>
      <c r="D177" s="207" t="s">
        <v>149</v>
      </c>
      <c r="E177" s="208" t="s">
        <v>256</v>
      </c>
      <c r="F177" s="209" t="s">
        <v>257</v>
      </c>
      <c r="G177" s="210" t="s">
        <v>176</v>
      </c>
      <c r="H177" s="211">
        <v>28.350000000000001</v>
      </c>
      <c r="I177" s="212"/>
      <c r="J177" s="213">
        <f>ROUND(I177*H177,1)</f>
        <v>0</v>
      </c>
      <c r="K177" s="214"/>
      <c r="L177" s="45"/>
      <c r="M177" s="215" t="s">
        <v>19</v>
      </c>
      <c r="N177" s="216" t="s">
        <v>46</v>
      </c>
      <c r="O177" s="85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9" t="s">
        <v>153</v>
      </c>
      <c r="AT177" s="219" t="s">
        <v>149</v>
      </c>
      <c r="AU177" s="219" t="s">
        <v>85</v>
      </c>
      <c r="AY177" s="18" t="s">
        <v>147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8" t="s">
        <v>83</v>
      </c>
      <c r="BK177" s="220">
        <f>ROUND(I177*H177,1)</f>
        <v>0</v>
      </c>
      <c r="BL177" s="18" t="s">
        <v>153</v>
      </c>
      <c r="BM177" s="219" t="s">
        <v>258</v>
      </c>
    </row>
    <row r="178" s="2" customFormat="1">
      <c r="A178" s="39"/>
      <c r="B178" s="40"/>
      <c r="C178" s="41"/>
      <c r="D178" s="221" t="s">
        <v>155</v>
      </c>
      <c r="E178" s="41"/>
      <c r="F178" s="222" t="s">
        <v>259</v>
      </c>
      <c r="G178" s="41"/>
      <c r="H178" s="41"/>
      <c r="I178" s="223"/>
      <c r="J178" s="41"/>
      <c r="K178" s="41"/>
      <c r="L178" s="45"/>
      <c r="M178" s="224"/>
      <c r="N178" s="225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155</v>
      </c>
      <c r="AU178" s="18" t="s">
        <v>85</v>
      </c>
    </row>
    <row r="179" s="2" customFormat="1">
      <c r="A179" s="39"/>
      <c r="B179" s="40"/>
      <c r="C179" s="41"/>
      <c r="D179" s="226" t="s">
        <v>157</v>
      </c>
      <c r="E179" s="41"/>
      <c r="F179" s="227" t="s">
        <v>260</v>
      </c>
      <c r="G179" s="41"/>
      <c r="H179" s="41"/>
      <c r="I179" s="223"/>
      <c r="J179" s="41"/>
      <c r="K179" s="41"/>
      <c r="L179" s="45"/>
      <c r="M179" s="224"/>
      <c r="N179" s="225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157</v>
      </c>
      <c r="AU179" s="18" t="s">
        <v>85</v>
      </c>
    </row>
    <row r="180" s="13" customFormat="1">
      <c r="A180" s="13"/>
      <c r="B180" s="228"/>
      <c r="C180" s="229"/>
      <c r="D180" s="221" t="s">
        <v>159</v>
      </c>
      <c r="E180" s="230" t="s">
        <v>19</v>
      </c>
      <c r="F180" s="231" t="s">
        <v>261</v>
      </c>
      <c r="G180" s="229"/>
      <c r="H180" s="232">
        <v>13.65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8" t="s">
        <v>159</v>
      </c>
      <c r="AU180" s="238" t="s">
        <v>85</v>
      </c>
      <c r="AV180" s="13" t="s">
        <v>85</v>
      </c>
      <c r="AW180" s="13" t="s">
        <v>35</v>
      </c>
      <c r="AX180" s="13" t="s">
        <v>75</v>
      </c>
      <c r="AY180" s="238" t="s">
        <v>147</v>
      </c>
    </row>
    <row r="181" s="13" customFormat="1">
      <c r="A181" s="13"/>
      <c r="B181" s="228"/>
      <c r="C181" s="229"/>
      <c r="D181" s="221" t="s">
        <v>159</v>
      </c>
      <c r="E181" s="230" t="s">
        <v>19</v>
      </c>
      <c r="F181" s="231" t="s">
        <v>262</v>
      </c>
      <c r="G181" s="229"/>
      <c r="H181" s="232">
        <v>4.9500000000000002</v>
      </c>
      <c r="I181" s="233"/>
      <c r="J181" s="229"/>
      <c r="K181" s="229"/>
      <c r="L181" s="234"/>
      <c r="M181" s="235"/>
      <c r="N181" s="236"/>
      <c r="O181" s="236"/>
      <c r="P181" s="236"/>
      <c r="Q181" s="236"/>
      <c r="R181" s="236"/>
      <c r="S181" s="236"/>
      <c r="T181" s="23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8" t="s">
        <v>159</v>
      </c>
      <c r="AU181" s="238" t="s">
        <v>85</v>
      </c>
      <c r="AV181" s="13" t="s">
        <v>85</v>
      </c>
      <c r="AW181" s="13" t="s">
        <v>35</v>
      </c>
      <c r="AX181" s="13" t="s">
        <v>75</v>
      </c>
      <c r="AY181" s="238" t="s">
        <v>147</v>
      </c>
    </row>
    <row r="182" s="13" customFormat="1">
      <c r="A182" s="13"/>
      <c r="B182" s="228"/>
      <c r="C182" s="229"/>
      <c r="D182" s="221" t="s">
        <v>159</v>
      </c>
      <c r="E182" s="230" t="s">
        <v>19</v>
      </c>
      <c r="F182" s="231" t="s">
        <v>263</v>
      </c>
      <c r="G182" s="229"/>
      <c r="H182" s="232">
        <v>4.7999999999999998</v>
      </c>
      <c r="I182" s="233"/>
      <c r="J182" s="229"/>
      <c r="K182" s="229"/>
      <c r="L182" s="234"/>
      <c r="M182" s="235"/>
      <c r="N182" s="236"/>
      <c r="O182" s="236"/>
      <c r="P182" s="236"/>
      <c r="Q182" s="236"/>
      <c r="R182" s="236"/>
      <c r="S182" s="236"/>
      <c r="T182" s="23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8" t="s">
        <v>159</v>
      </c>
      <c r="AU182" s="238" t="s">
        <v>85</v>
      </c>
      <c r="AV182" s="13" t="s">
        <v>85</v>
      </c>
      <c r="AW182" s="13" t="s">
        <v>35</v>
      </c>
      <c r="AX182" s="13" t="s">
        <v>75</v>
      </c>
      <c r="AY182" s="238" t="s">
        <v>147</v>
      </c>
    </row>
    <row r="183" s="13" customFormat="1">
      <c r="A183" s="13"/>
      <c r="B183" s="228"/>
      <c r="C183" s="229"/>
      <c r="D183" s="221" t="s">
        <v>159</v>
      </c>
      <c r="E183" s="230" t="s">
        <v>19</v>
      </c>
      <c r="F183" s="231" t="s">
        <v>264</v>
      </c>
      <c r="G183" s="229"/>
      <c r="H183" s="232">
        <v>4.9500000000000002</v>
      </c>
      <c r="I183" s="233"/>
      <c r="J183" s="229"/>
      <c r="K183" s="229"/>
      <c r="L183" s="234"/>
      <c r="M183" s="235"/>
      <c r="N183" s="236"/>
      <c r="O183" s="236"/>
      <c r="P183" s="236"/>
      <c r="Q183" s="236"/>
      <c r="R183" s="236"/>
      <c r="S183" s="236"/>
      <c r="T183" s="23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8" t="s">
        <v>159</v>
      </c>
      <c r="AU183" s="238" t="s">
        <v>85</v>
      </c>
      <c r="AV183" s="13" t="s">
        <v>85</v>
      </c>
      <c r="AW183" s="13" t="s">
        <v>35</v>
      </c>
      <c r="AX183" s="13" t="s">
        <v>75</v>
      </c>
      <c r="AY183" s="238" t="s">
        <v>147</v>
      </c>
    </row>
    <row r="184" s="16" customFormat="1">
      <c r="A184" s="16"/>
      <c r="B184" s="260"/>
      <c r="C184" s="261"/>
      <c r="D184" s="221" t="s">
        <v>159</v>
      </c>
      <c r="E184" s="262" t="s">
        <v>19</v>
      </c>
      <c r="F184" s="263" t="s">
        <v>186</v>
      </c>
      <c r="G184" s="261"/>
      <c r="H184" s="264">
        <v>28.350000000000001</v>
      </c>
      <c r="I184" s="265"/>
      <c r="J184" s="261"/>
      <c r="K184" s="261"/>
      <c r="L184" s="266"/>
      <c r="M184" s="267"/>
      <c r="N184" s="268"/>
      <c r="O184" s="268"/>
      <c r="P184" s="268"/>
      <c r="Q184" s="268"/>
      <c r="R184" s="268"/>
      <c r="S184" s="268"/>
      <c r="T184" s="269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T184" s="270" t="s">
        <v>159</v>
      </c>
      <c r="AU184" s="270" t="s">
        <v>85</v>
      </c>
      <c r="AV184" s="16" t="s">
        <v>153</v>
      </c>
      <c r="AW184" s="16" t="s">
        <v>35</v>
      </c>
      <c r="AX184" s="16" t="s">
        <v>83</v>
      </c>
      <c r="AY184" s="270" t="s">
        <v>147</v>
      </c>
    </row>
    <row r="185" s="2" customFormat="1" ht="24.15" customHeight="1">
      <c r="A185" s="39"/>
      <c r="B185" s="40"/>
      <c r="C185" s="207" t="s">
        <v>265</v>
      </c>
      <c r="D185" s="207" t="s">
        <v>149</v>
      </c>
      <c r="E185" s="208" t="s">
        <v>266</v>
      </c>
      <c r="F185" s="209" t="s">
        <v>267</v>
      </c>
      <c r="G185" s="210" t="s">
        <v>268</v>
      </c>
      <c r="H185" s="211">
        <v>683.64999999999998</v>
      </c>
      <c r="I185" s="212"/>
      <c r="J185" s="213">
        <f>ROUND(I185*H185,1)</f>
        <v>0</v>
      </c>
      <c r="K185" s="214"/>
      <c r="L185" s="45"/>
      <c r="M185" s="215" t="s">
        <v>19</v>
      </c>
      <c r="N185" s="216" t="s">
        <v>46</v>
      </c>
      <c r="O185" s="85"/>
      <c r="P185" s="217">
        <f>O185*H185</f>
        <v>0</v>
      </c>
      <c r="Q185" s="217">
        <v>0.00084999999999999995</v>
      </c>
      <c r="R185" s="217">
        <f>Q185*H185</f>
        <v>0.58110249999999997</v>
      </c>
      <c r="S185" s="217">
        <v>0</v>
      </c>
      <c r="T185" s="21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9" t="s">
        <v>153</v>
      </c>
      <c r="AT185" s="219" t="s">
        <v>149</v>
      </c>
      <c r="AU185" s="219" t="s">
        <v>85</v>
      </c>
      <c r="AY185" s="18" t="s">
        <v>147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8" t="s">
        <v>83</v>
      </c>
      <c r="BK185" s="220">
        <f>ROUND(I185*H185,1)</f>
        <v>0</v>
      </c>
      <c r="BL185" s="18" t="s">
        <v>153</v>
      </c>
      <c r="BM185" s="219" t="s">
        <v>269</v>
      </c>
    </row>
    <row r="186" s="2" customFormat="1">
      <c r="A186" s="39"/>
      <c r="B186" s="40"/>
      <c r="C186" s="41"/>
      <c r="D186" s="221" t="s">
        <v>155</v>
      </c>
      <c r="E186" s="41"/>
      <c r="F186" s="222" t="s">
        <v>270</v>
      </c>
      <c r="G186" s="41"/>
      <c r="H186" s="41"/>
      <c r="I186" s="223"/>
      <c r="J186" s="41"/>
      <c r="K186" s="41"/>
      <c r="L186" s="45"/>
      <c r="M186" s="224"/>
      <c r="N186" s="225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155</v>
      </c>
      <c r="AU186" s="18" t="s">
        <v>85</v>
      </c>
    </row>
    <row r="187" s="2" customFormat="1">
      <c r="A187" s="39"/>
      <c r="B187" s="40"/>
      <c r="C187" s="41"/>
      <c r="D187" s="226" t="s">
        <v>157</v>
      </c>
      <c r="E187" s="41"/>
      <c r="F187" s="227" t="s">
        <v>271</v>
      </c>
      <c r="G187" s="41"/>
      <c r="H187" s="41"/>
      <c r="I187" s="223"/>
      <c r="J187" s="41"/>
      <c r="K187" s="41"/>
      <c r="L187" s="45"/>
      <c r="M187" s="224"/>
      <c r="N187" s="225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157</v>
      </c>
      <c r="AU187" s="18" t="s">
        <v>85</v>
      </c>
    </row>
    <row r="188" s="13" customFormat="1">
      <c r="A188" s="13"/>
      <c r="B188" s="228"/>
      <c r="C188" s="229"/>
      <c r="D188" s="221" t="s">
        <v>159</v>
      </c>
      <c r="E188" s="230" t="s">
        <v>19</v>
      </c>
      <c r="F188" s="231" t="s">
        <v>272</v>
      </c>
      <c r="G188" s="229"/>
      <c r="H188" s="232">
        <v>11.75</v>
      </c>
      <c r="I188" s="233"/>
      <c r="J188" s="229"/>
      <c r="K188" s="229"/>
      <c r="L188" s="234"/>
      <c r="M188" s="235"/>
      <c r="N188" s="236"/>
      <c r="O188" s="236"/>
      <c r="P188" s="236"/>
      <c r="Q188" s="236"/>
      <c r="R188" s="236"/>
      <c r="S188" s="236"/>
      <c r="T188" s="23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8" t="s">
        <v>159</v>
      </c>
      <c r="AU188" s="238" t="s">
        <v>85</v>
      </c>
      <c r="AV188" s="13" t="s">
        <v>85</v>
      </c>
      <c r="AW188" s="13" t="s">
        <v>35</v>
      </c>
      <c r="AX188" s="13" t="s">
        <v>75</v>
      </c>
      <c r="AY188" s="238" t="s">
        <v>147</v>
      </c>
    </row>
    <row r="189" s="13" customFormat="1">
      <c r="A189" s="13"/>
      <c r="B189" s="228"/>
      <c r="C189" s="229"/>
      <c r="D189" s="221" t="s">
        <v>159</v>
      </c>
      <c r="E189" s="230" t="s">
        <v>19</v>
      </c>
      <c r="F189" s="231" t="s">
        <v>273</v>
      </c>
      <c r="G189" s="229"/>
      <c r="H189" s="232">
        <v>12</v>
      </c>
      <c r="I189" s="233"/>
      <c r="J189" s="229"/>
      <c r="K189" s="229"/>
      <c r="L189" s="234"/>
      <c r="M189" s="235"/>
      <c r="N189" s="236"/>
      <c r="O189" s="236"/>
      <c r="P189" s="236"/>
      <c r="Q189" s="236"/>
      <c r="R189" s="236"/>
      <c r="S189" s="236"/>
      <c r="T189" s="23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8" t="s">
        <v>159</v>
      </c>
      <c r="AU189" s="238" t="s">
        <v>85</v>
      </c>
      <c r="AV189" s="13" t="s">
        <v>85</v>
      </c>
      <c r="AW189" s="13" t="s">
        <v>35</v>
      </c>
      <c r="AX189" s="13" t="s">
        <v>75</v>
      </c>
      <c r="AY189" s="238" t="s">
        <v>147</v>
      </c>
    </row>
    <row r="190" s="13" customFormat="1">
      <c r="A190" s="13"/>
      <c r="B190" s="228"/>
      <c r="C190" s="229"/>
      <c r="D190" s="221" t="s">
        <v>159</v>
      </c>
      <c r="E190" s="230" t="s">
        <v>19</v>
      </c>
      <c r="F190" s="231" t="s">
        <v>274</v>
      </c>
      <c r="G190" s="229"/>
      <c r="H190" s="232">
        <v>486.5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8" t="s">
        <v>159</v>
      </c>
      <c r="AU190" s="238" t="s">
        <v>85</v>
      </c>
      <c r="AV190" s="13" t="s">
        <v>85</v>
      </c>
      <c r="AW190" s="13" t="s">
        <v>35</v>
      </c>
      <c r="AX190" s="13" t="s">
        <v>75</v>
      </c>
      <c r="AY190" s="238" t="s">
        <v>147</v>
      </c>
    </row>
    <row r="191" s="13" customFormat="1">
      <c r="A191" s="13"/>
      <c r="B191" s="228"/>
      <c r="C191" s="229"/>
      <c r="D191" s="221" t="s">
        <v>159</v>
      </c>
      <c r="E191" s="230" t="s">
        <v>19</v>
      </c>
      <c r="F191" s="231" t="s">
        <v>275</v>
      </c>
      <c r="G191" s="229"/>
      <c r="H191" s="232">
        <v>173.40000000000001</v>
      </c>
      <c r="I191" s="233"/>
      <c r="J191" s="229"/>
      <c r="K191" s="229"/>
      <c r="L191" s="234"/>
      <c r="M191" s="235"/>
      <c r="N191" s="236"/>
      <c r="O191" s="236"/>
      <c r="P191" s="236"/>
      <c r="Q191" s="236"/>
      <c r="R191" s="236"/>
      <c r="S191" s="236"/>
      <c r="T191" s="23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8" t="s">
        <v>159</v>
      </c>
      <c r="AU191" s="238" t="s">
        <v>85</v>
      </c>
      <c r="AV191" s="13" t="s">
        <v>85</v>
      </c>
      <c r="AW191" s="13" t="s">
        <v>35</v>
      </c>
      <c r="AX191" s="13" t="s">
        <v>75</v>
      </c>
      <c r="AY191" s="238" t="s">
        <v>147</v>
      </c>
    </row>
    <row r="192" s="16" customFormat="1">
      <c r="A192" s="16"/>
      <c r="B192" s="260"/>
      <c r="C192" s="261"/>
      <c r="D192" s="221" t="s">
        <v>159</v>
      </c>
      <c r="E192" s="262" t="s">
        <v>104</v>
      </c>
      <c r="F192" s="263" t="s">
        <v>186</v>
      </c>
      <c r="G192" s="261"/>
      <c r="H192" s="264">
        <v>683.64999999999998</v>
      </c>
      <c r="I192" s="265"/>
      <c r="J192" s="261"/>
      <c r="K192" s="261"/>
      <c r="L192" s="266"/>
      <c r="M192" s="267"/>
      <c r="N192" s="268"/>
      <c r="O192" s="268"/>
      <c r="P192" s="268"/>
      <c r="Q192" s="268"/>
      <c r="R192" s="268"/>
      <c r="S192" s="268"/>
      <c r="T192" s="269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T192" s="270" t="s">
        <v>159</v>
      </c>
      <c r="AU192" s="270" t="s">
        <v>85</v>
      </c>
      <c r="AV192" s="16" t="s">
        <v>153</v>
      </c>
      <c r="AW192" s="16" t="s">
        <v>35</v>
      </c>
      <c r="AX192" s="16" t="s">
        <v>83</v>
      </c>
      <c r="AY192" s="270" t="s">
        <v>147</v>
      </c>
    </row>
    <row r="193" s="2" customFormat="1" ht="24.15" customHeight="1">
      <c r="A193" s="39"/>
      <c r="B193" s="40"/>
      <c r="C193" s="207" t="s">
        <v>8</v>
      </c>
      <c r="D193" s="207" t="s">
        <v>149</v>
      </c>
      <c r="E193" s="208" t="s">
        <v>276</v>
      </c>
      <c r="F193" s="209" t="s">
        <v>277</v>
      </c>
      <c r="G193" s="210" t="s">
        <v>268</v>
      </c>
      <c r="H193" s="211">
        <v>683.64999999999998</v>
      </c>
      <c r="I193" s="212"/>
      <c r="J193" s="213">
        <f>ROUND(I193*H193,1)</f>
        <v>0</v>
      </c>
      <c r="K193" s="214"/>
      <c r="L193" s="45"/>
      <c r="M193" s="215" t="s">
        <v>19</v>
      </c>
      <c r="N193" s="216" t="s">
        <v>46</v>
      </c>
      <c r="O193" s="85"/>
      <c r="P193" s="217">
        <f>O193*H193</f>
        <v>0</v>
      </c>
      <c r="Q193" s="217">
        <v>0</v>
      </c>
      <c r="R193" s="217">
        <f>Q193*H193</f>
        <v>0</v>
      </c>
      <c r="S193" s="217">
        <v>0</v>
      </c>
      <c r="T193" s="218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9" t="s">
        <v>153</v>
      </c>
      <c r="AT193" s="219" t="s">
        <v>149</v>
      </c>
      <c r="AU193" s="219" t="s">
        <v>85</v>
      </c>
      <c r="AY193" s="18" t="s">
        <v>147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8" t="s">
        <v>83</v>
      </c>
      <c r="BK193" s="220">
        <f>ROUND(I193*H193,1)</f>
        <v>0</v>
      </c>
      <c r="BL193" s="18" t="s">
        <v>153</v>
      </c>
      <c r="BM193" s="219" t="s">
        <v>278</v>
      </c>
    </row>
    <row r="194" s="2" customFormat="1">
      <c r="A194" s="39"/>
      <c r="B194" s="40"/>
      <c r="C194" s="41"/>
      <c r="D194" s="221" t="s">
        <v>155</v>
      </c>
      <c r="E194" s="41"/>
      <c r="F194" s="222" t="s">
        <v>279</v>
      </c>
      <c r="G194" s="41"/>
      <c r="H194" s="41"/>
      <c r="I194" s="223"/>
      <c r="J194" s="41"/>
      <c r="K194" s="41"/>
      <c r="L194" s="45"/>
      <c r="M194" s="224"/>
      <c r="N194" s="225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155</v>
      </c>
      <c r="AU194" s="18" t="s">
        <v>85</v>
      </c>
    </row>
    <row r="195" s="2" customFormat="1">
      <c r="A195" s="39"/>
      <c r="B195" s="40"/>
      <c r="C195" s="41"/>
      <c r="D195" s="226" t="s">
        <v>157</v>
      </c>
      <c r="E195" s="41"/>
      <c r="F195" s="227" t="s">
        <v>280</v>
      </c>
      <c r="G195" s="41"/>
      <c r="H195" s="41"/>
      <c r="I195" s="223"/>
      <c r="J195" s="41"/>
      <c r="K195" s="41"/>
      <c r="L195" s="45"/>
      <c r="M195" s="224"/>
      <c r="N195" s="225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157</v>
      </c>
      <c r="AU195" s="18" t="s">
        <v>85</v>
      </c>
    </row>
    <row r="196" s="13" customFormat="1">
      <c r="A196" s="13"/>
      <c r="B196" s="228"/>
      <c r="C196" s="229"/>
      <c r="D196" s="221" t="s">
        <v>159</v>
      </c>
      <c r="E196" s="230" t="s">
        <v>19</v>
      </c>
      <c r="F196" s="231" t="s">
        <v>104</v>
      </c>
      <c r="G196" s="229"/>
      <c r="H196" s="232">
        <v>683.64999999999998</v>
      </c>
      <c r="I196" s="233"/>
      <c r="J196" s="229"/>
      <c r="K196" s="229"/>
      <c r="L196" s="234"/>
      <c r="M196" s="235"/>
      <c r="N196" s="236"/>
      <c r="O196" s="236"/>
      <c r="P196" s="236"/>
      <c r="Q196" s="236"/>
      <c r="R196" s="236"/>
      <c r="S196" s="236"/>
      <c r="T196" s="23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8" t="s">
        <v>159</v>
      </c>
      <c r="AU196" s="238" t="s">
        <v>85</v>
      </c>
      <c r="AV196" s="13" t="s">
        <v>85</v>
      </c>
      <c r="AW196" s="13" t="s">
        <v>35</v>
      </c>
      <c r="AX196" s="13" t="s">
        <v>83</v>
      </c>
      <c r="AY196" s="238" t="s">
        <v>147</v>
      </c>
    </row>
    <row r="197" s="2" customFormat="1" ht="24.15" customHeight="1">
      <c r="A197" s="39"/>
      <c r="B197" s="40"/>
      <c r="C197" s="207" t="s">
        <v>281</v>
      </c>
      <c r="D197" s="207" t="s">
        <v>149</v>
      </c>
      <c r="E197" s="208" t="s">
        <v>282</v>
      </c>
      <c r="F197" s="209" t="s">
        <v>283</v>
      </c>
      <c r="G197" s="210" t="s">
        <v>176</v>
      </c>
      <c r="H197" s="211">
        <v>253.62000000000001</v>
      </c>
      <c r="I197" s="212"/>
      <c r="J197" s="213">
        <f>ROUND(I197*H197,1)</f>
        <v>0</v>
      </c>
      <c r="K197" s="214"/>
      <c r="L197" s="45"/>
      <c r="M197" s="215" t="s">
        <v>19</v>
      </c>
      <c r="N197" s="216" t="s">
        <v>46</v>
      </c>
      <c r="O197" s="85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9" t="s">
        <v>153</v>
      </c>
      <c r="AT197" s="219" t="s">
        <v>149</v>
      </c>
      <c r="AU197" s="219" t="s">
        <v>85</v>
      </c>
      <c r="AY197" s="18" t="s">
        <v>147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8" t="s">
        <v>83</v>
      </c>
      <c r="BK197" s="220">
        <f>ROUND(I197*H197,1)</f>
        <v>0</v>
      </c>
      <c r="BL197" s="18" t="s">
        <v>153</v>
      </c>
      <c r="BM197" s="219" t="s">
        <v>284</v>
      </c>
    </row>
    <row r="198" s="2" customFormat="1">
      <c r="A198" s="39"/>
      <c r="B198" s="40"/>
      <c r="C198" s="41"/>
      <c r="D198" s="221" t="s">
        <v>155</v>
      </c>
      <c r="E198" s="41"/>
      <c r="F198" s="222" t="s">
        <v>285</v>
      </c>
      <c r="G198" s="41"/>
      <c r="H198" s="41"/>
      <c r="I198" s="223"/>
      <c r="J198" s="41"/>
      <c r="K198" s="41"/>
      <c r="L198" s="45"/>
      <c r="M198" s="224"/>
      <c r="N198" s="225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155</v>
      </c>
      <c r="AU198" s="18" t="s">
        <v>85</v>
      </c>
    </row>
    <row r="199" s="13" customFormat="1">
      <c r="A199" s="13"/>
      <c r="B199" s="228"/>
      <c r="C199" s="229"/>
      <c r="D199" s="221" t="s">
        <v>159</v>
      </c>
      <c r="E199" s="230" t="s">
        <v>19</v>
      </c>
      <c r="F199" s="231" t="s">
        <v>286</v>
      </c>
      <c r="G199" s="229"/>
      <c r="H199" s="232">
        <v>253.62000000000001</v>
      </c>
      <c r="I199" s="233"/>
      <c r="J199" s="229"/>
      <c r="K199" s="229"/>
      <c r="L199" s="234"/>
      <c r="M199" s="235"/>
      <c r="N199" s="236"/>
      <c r="O199" s="236"/>
      <c r="P199" s="236"/>
      <c r="Q199" s="236"/>
      <c r="R199" s="236"/>
      <c r="S199" s="236"/>
      <c r="T199" s="23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8" t="s">
        <v>159</v>
      </c>
      <c r="AU199" s="238" t="s">
        <v>85</v>
      </c>
      <c r="AV199" s="13" t="s">
        <v>85</v>
      </c>
      <c r="AW199" s="13" t="s">
        <v>35</v>
      </c>
      <c r="AX199" s="13" t="s">
        <v>83</v>
      </c>
      <c r="AY199" s="238" t="s">
        <v>147</v>
      </c>
    </row>
    <row r="200" s="2" customFormat="1" ht="24.15" customHeight="1">
      <c r="A200" s="39"/>
      <c r="B200" s="40"/>
      <c r="C200" s="207" t="s">
        <v>287</v>
      </c>
      <c r="D200" s="207" t="s">
        <v>149</v>
      </c>
      <c r="E200" s="208" t="s">
        <v>288</v>
      </c>
      <c r="F200" s="209" t="s">
        <v>289</v>
      </c>
      <c r="G200" s="210" t="s">
        <v>176</v>
      </c>
      <c r="H200" s="211">
        <v>127.684</v>
      </c>
      <c r="I200" s="212"/>
      <c r="J200" s="213">
        <f>ROUND(I200*H200,1)</f>
        <v>0</v>
      </c>
      <c r="K200" s="214"/>
      <c r="L200" s="45"/>
      <c r="M200" s="215" t="s">
        <v>19</v>
      </c>
      <c r="N200" s="216" t="s">
        <v>46</v>
      </c>
      <c r="O200" s="85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9" t="s">
        <v>153</v>
      </c>
      <c r="AT200" s="219" t="s">
        <v>149</v>
      </c>
      <c r="AU200" s="219" t="s">
        <v>85</v>
      </c>
      <c r="AY200" s="18" t="s">
        <v>147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18" t="s">
        <v>83</v>
      </c>
      <c r="BK200" s="220">
        <f>ROUND(I200*H200,1)</f>
        <v>0</v>
      </c>
      <c r="BL200" s="18" t="s">
        <v>153</v>
      </c>
      <c r="BM200" s="219" t="s">
        <v>290</v>
      </c>
    </row>
    <row r="201" s="2" customFormat="1">
      <c r="A201" s="39"/>
      <c r="B201" s="40"/>
      <c r="C201" s="41"/>
      <c r="D201" s="221" t="s">
        <v>155</v>
      </c>
      <c r="E201" s="41"/>
      <c r="F201" s="222" t="s">
        <v>291</v>
      </c>
      <c r="G201" s="41"/>
      <c r="H201" s="41"/>
      <c r="I201" s="223"/>
      <c r="J201" s="41"/>
      <c r="K201" s="41"/>
      <c r="L201" s="45"/>
      <c r="M201" s="224"/>
      <c r="N201" s="225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155</v>
      </c>
      <c r="AU201" s="18" t="s">
        <v>85</v>
      </c>
    </row>
    <row r="202" s="13" customFormat="1">
      <c r="A202" s="13"/>
      <c r="B202" s="228"/>
      <c r="C202" s="229"/>
      <c r="D202" s="221" t="s">
        <v>159</v>
      </c>
      <c r="E202" s="230" t="s">
        <v>19</v>
      </c>
      <c r="F202" s="231" t="s">
        <v>292</v>
      </c>
      <c r="G202" s="229"/>
      <c r="H202" s="232">
        <v>319.21100000000001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8" t="s">
        <v>159</v>
      </c>
      <c r="AU202" s="238" t="s">
        <v>85</v>
      </c>
      <c r="AV202" s="13" t="s">
        <v>85</v>
      </c>
      <c r="AW202" s="13" t="s">
        <v>35</v>
      </c>
      <c r="AX202" s="13" t="s">
        <v>83</v>
      </c>
      <c r="AY202" s="238" t="s">
        <v>147</v>
      </c>
    </row>
    <row r="203" s="15" customFormat="1">
      <c r="A203" s="15"/>
      <c r="B203" s="250"/>
      <c r="C203" s="251"/>
      <c r="D203" s="221" t="s">
        <v>159</v>
      </c>
      <c r="E203" s="252" t="s">
        <v>19</v>
      </c>
      <c r="F203" s="253" t="s">
        <v>187</v>
      </c>
      <c r="G203" s="251"/>
      <c r="H203" s="252" t="s">
        <v>19</v>
      </c>
      <c r="I203" s="254"/>
      <c r="J203" s="251"/>
      <c r="K203" s="251"/>
      <c r="L203" s="255"/>
      <c r="M203" s="256"/>
      <c r="N203" s="257"/>
      <c r="O203" s="257"/>
      <c r="P203" s="257"/>
      <c r="Q203" s="257"/>
      <c r="R203" s="257"/>
      <c r="S203" s="257"/>
      <c r="T203" s="258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9" t="s">
        <v>159</v>
      </c>
      <c r="AU203" s="259" t="s">
        <v>85</v>
      </c>
      <c r="AV203" s="15" t="s">
        <v>83</v>
      </c>
      <c r="AW203" s="15" t="s">
        <v>35</v>
      </c>
      <c r="AX203" s="15" t="s">
        <v>75</v>
      </c>
      <c r="AY203" s="259" t="s">
        <v>147</v>
      </c>
    </row>
    <row r="204" s="13" customFormat="1">
      <c r="A204" s="13"/>
      <c r="B204" s="228"/>
      <c r="C204" s="229"/>
      <c r="D204" s="221" t="s">
        <v>159</v>
      </c>
      <c r="E204" s="229"/>
      <c r="F204" s="231" t="s">
        <v>293</v>
      </c>
      <c r="G204" s="229"/>
      <c r="H204" s="232">
        <v>127.684</v>
      </c>
      <c r="I204" s="233"/>
      <c r="J204" s="229"/>
      <c r="K204" s="229"/>
      <c r="L204" s="234"/>
      <c r="M204" s="235"/>
      <c r="N204" s="236"/>
      <c r="O204" s="236"/>
      <c r="P204" s="236"/>
      <c r="Q204" s="236"/>
      <c r="R204" s="236"/>
      <c r="S204" s="236"/>
      <c r="T204" s="23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8" t="s">
        <v>159</v>
      </c>
      <c r="AU204" s="238" t="s">
        <v>85</v>
      </c>
      <c r="AV204" s="13" t="s">
        <v>85</v>
      </c>
      <c r="AW204" s="13" t="s">
        <v>4</v>
      </c>
      <c r="AX204" s="13" t="s">
        <v>83</v>
      </c>
      <c r="AY204" s="238" t="s">
        <v>147</v>
      </c>
    </row>
    <row r="205" s="2" customFormat="1" ht="24.15" customHeight="1">
      <c r="A205" s="39"/>
      <c r="B205" s="40"/>
      <c r="C205" s="207" t="s">
        <v>294</v>
      </c>
      <c r="D205" s="207" t="s">
        <v>149</v>
      </c>
      <c r="E205" s="208" t="s">
        <v>295</v>
      </c>
      <c r="F205" s="209" t="s">
        <v>296</v>
      </c>
      <c r="G205" s="210" t="s">
        <v>176</v>
      </c>
      <c r="H205" s="211">
        <v>191.52699999999999</v>
      </c>
      <c r="I205" s="212"/>
      <c r="J205" s="213">
        <f>ROUND(I205*H205,1)</f>
        <v>0</v>
      </c>
      <c r="K205" s="214"/>
      <c r="L205" s="45"/>
      <c r="M205" s="215" t="s">
        <v>19</v>
      </c>
      <c r="N205" s="216" t="s">
        <v>46</v>
      </c>
      <c r="O205" s="85"/>
      <c r="P205" s="217">
        <f>O205*H205</f>
        <v>0</v>
      </c>
      <c r="Q205" s="217">
        <v>0</v>
      </c>
      <c r="R205" s="217">
        <f>Q205*H205</f>
        <v>0</v>
      </c>
      <c r="S205" s="217">
        <v>0</v>
      </c>
      <c r="T205" s="218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9" t="s">
        <v>153</v>
      </c>
      <c r="AT205" s="219" t="s">
        <v>149</v>
      </c>
      <c r="AU205" s="219" t="s">
        <v>85</v>
      </c>
      <c r="AY205" s="18" t="s">
        <v>147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18" t="s">
        <v>83</v>
      </c>
      <c r="BK205" s="220">
        <f>ROUND(I205*H205,1)</f>
        <v>0</v>
      </c>
      <c r="BL205" s="18" t="s">
        <v>153</v>
      </c>
      <c r="BM205" s="219" t="s">
        <v>297</v>
      </c>
    </row>
    <row r="206" s="2" customFormat="1">
      <c r="A206" s="39"/>
      <c r="B206" s="40"/>
      <c r="C206" s="41"/>
      <c r="D206" s="221" t="s">
        <v>155</v>
      </c>
      <c r="E206" s="41"/>
      <c r="F206" s="222" t="s">
        <v>298</v>
      </c>
      <c r="G206" s="41"/>
      <c r="H206" s="41"/>
      <c r="I206" s="223"/>
      <c r="J206" s="41"/>
      <c r="K206" s="41"/>
      <c r="L206" s="45"/>
      <c r="M206" s="224"/>
      <c r="N206" s="225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155</v>
      </c>
      <c r="AU206" s="18" t="s">
        <v>85</v>
      </c>
    </row>
    <row r="207" s="13" customFormat="1">
      <c r="A207" s="13"/>
      <c r="B207" s="228"/>
      <c r="C207" s="229"/>
      <c r="D207" s="221" t="s">
        <v>159</v>
      </c>
      <c r="E207" s="230" t="s">
        <v>19</v>
      </c>
      <c r="F207" s="231" t="s">
        <v>292</v>
      </c>
      <c r="G207" s="229"/>
      <c r="H207" s="232">
        <v>319.21100000000001</v>
      </c>
      <c r="I207" s="233"/>
      <c r="J207" s="229"/>
      <c r="K207" s="229"/>
      <c r="L207" s="234"/>
      <c r="M207" s="235"/>
      <c r="N207" s="236"/>
      <c r="O207" s="236"/>
      <c r="P207" s="236"/>
      <c r="Q207" s="236"/>
      <c r="R207" s="236"/>
      <c r="S207" s="236"/>
      <c r="T207" s="23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8" t="s">
        <v>159</v>
      </c>
      <c r="AU207" s="238" t="s">
        <v>85</v>
      </c>
      <c r="AV207" s="13" t="s">
        <v>85</v>
      </c>
      <c r="AW207" s="13" t="s">
        <v>35</v>
      </c>
      <c r="AX207" s="13" t="s">
        <v>83</v>
      </c>
      <c r="AY207" s="238" t="s">
        <v>147</v>
      </c>
    </row>
    <row r="208" s="15" customFormat="1">
      <c r="A208" s="15"/>
      <c r="B208" s="250"/>
      <c r="C208" s="251"/>
      <c r="D208" s="221" t="s">
        <v>159</v>
      </c>
      <c r="E208" s="252" t="s">
        <v>19</v>
      </c>
      <c r="F208" s="253" t="s">
        <v>187</v>
      </c>
      <c r="G208" s="251"/>
      <c r="H208" s="252" t="s">
        <v>19</v>
      </c>
      <c r="I208" s="254"/>
      <c r="J208" s="251"/>
      <c r="K208" s="251"/>
      <c r="L208" s="255"/>
      <c r="M208" s="256"/>
      <c r="N208" s="257"/>
      <c r="O208" s="257"/>
      <c r="P208" s="257"/>
      <c r="Q208" s="257"/>
      <c r="R208" s="257"/>
      <c r="S208" s="257"/>
      <c r="T208" s="258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9" t="s">
        <v>159</v>
      </c>
      <c r="AU208" s="259" t="s">
        <v>85</v>
      </c>
      <c r="AV208" s="15" t="s">
        <v>83</v>
      </c>
      <c r="AW208" s="15" t="s">
        <v>35</v>
      </c>
      <c r="AX208" s="15" t="s">
        <v>75</v>
      </c>
      <c r="AY208" s="259" t="s">
        <v>147</v>
      </c>
    </row>
    <row r="209" s="13" customFormat="1">
      <c r="A209" s="13"/>
      <c r="B209" s="228"/>
      <c r="C209" s="229"/>
      <c r="D209" s="221" t="s">
        <v>159</v>
      </c>
      <c r="E209" s="229"/>
      <c r="F209" s="231" t="s">
        <v>299</v>
      </c>
      <c r="G209" s="229"/>
      <c r="H209" s="232">
        <v>191.52699999999999</v>
      </c>
      <c r="I209" s="233"/>
      <c r="J209" s="229"/>
      <c r="K209" s="229"/>
      <c r="L209" s="234"/>
      <c r="M209" s="235"/>
      <c r="N209" s="236"/>
      <c r="O209" s="236"/>
      <c r="P209" s="236"/>
      <c r="Q209" s="236"/>
      <c r="R209" s="236"/>
      <c r="S209" s="236"/>
      <c r="T209" s="23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8" t="s">
        <v>159</v>
      </c>
      <c r="AU209" s="238" t="s">
        <v>85</v>
      </c>
      <c r="AV209" s="13" t="s">
        <v>85</v>
      </c>
      <c r="AW209" s="13" t="s">
        <v>4</v>
      </c>
      <c r="AX209" s="13" t="s">
        <v>83</v>
      </c>
      <c r="AY209" s="238" t="s">
        <v>147</v>
      </c>
    </row>
    <row r="210" s="2" customFormat="1" ht="24.15" customHeight="1">
      <c r="A210" s="39"/>
      <c r="B210" s="40"/>
      <c r="C210" s="207" t="s">
        <v>300</v>
      </c>
      <c r="D210" s="207" t="s">
        <v>149</v>
      </c>
      <c r="E210" s="208" t="s">
        <v>301</v>
      </c>
      <c r="F210" s="209" t="s">
        <v>302</v>
      </c>
      <c r="G210" s="210" t="s">
        <v>176</v>
      </c>
      <c r="H210" s="211">
        <v>253.62000000000001</v>
      </c>
      <c r="I210" s="212"/>
      <c r="J210" s="213">
        <f>ROUND(I210*H210,1)</f>
        <v>0</v>
      </c>
      <c r="K210" s="214"/>
      <c r="L210" s="45"/>
      <c r="M210" s="215" t="s">
        <v>19</v>
      </c>
      <c r="N210" s="216" t="s">
        <v>46</v>
      </c>
      <c r="O210" s="85"/>
      <c r="P210" s="217">
        <f>O210*H210</f>
        <v>0</v>
      </c>
      <c r="Q210" s="217">
        <v>0</v>
      </c>
      <c r="R210" s="217">
        <f>Q210*H210</f>
        <v>0</v>
      </c>
      <c r="S210" s="217">
        <v>0</v>
      </c>
      <c r="T210" s="218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9" t="s">
        <v>153</v>
      </c>
      <c r="AT210" s="219" t="s">
        <v>149</v>
      </c>
      <c r="AU210" s="219" t="s">
        <v>85</v>
      </c>
      <c r="AY210" s="18" t="s">
        <v>147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18" t="s">
        <v>83</v>
      </c>
      <c r="BK210" s="220">
        <f>ROUND(I210*H210,1)</f>
        <v>0</v>
      </c>
      <c r="BL210" s="18" t="s">
        <v>153</v>
      </c>
      <c r="BM210" s="219" t="s">
        <v>303</v>
      </c>
    </row>
    <row r="211" s="2" customFormat="1">
      <c r="A211" s="39"/>
      <c r="B211" s="40"/>
      <c r="C211" s="41"/>
      <c r="D211" s="221" t="s">
        <v>155</v>
      </c>
      <c r="E211" s="41"/>
      <c r="F211" s="222" t="s">
        <v>304</v>
      </c>
      <c r="G211" s="41"/>
      <c r="H211" s="41"/>
      <c r="I211" s="223"/>
      <c r="J211" s="41"/>
      <c r="K211" s="41"/>
      <c r="L211" s="45"/>
      <c r="M211" s="224"/>
      <c r="N211" s="225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155</v>
      </c>
      <c r="AU211" s="18" t="s">
        <v>85</v>
      </c>
    </row>
    <row r="212" s="2" customFormat="1">
      <c r="A212" s="39"/>
      <c r="B212" s="40"/>
      <c r="C212" s="41"/>
      <c r="D212" s="226" t="s">
        <v>157</v>
      </c>
      <c r="E212" s="41"/>
      <c r="F212" s="227" t="s">
        <v>305</v>
      </c>
      <c r="G212" s="41"/>
      <c r="H212" s="41"/>
      <c r="I212" s="223"/>
      <c r="J212" s="41"/>
      <c r="K212" s="41"/>
      <c r="L212" s="45"/>
      <c r="M212" s="224"/>
      <c r="N212" s="225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157</v>
      </c>
      <c r="AU212" s="18" t="s">
        <v>85</v>
      </c>
    </row>
    <row r="213" s="13" customFormat="1">
      <c r="A213" s="13"/>
      <c r="B213" s="228"/>
      <c r="C213" s="229"/>
      <c r="D213" s="221" t="s">
        <v>159</v>
      </c>
      <c r="E213" s="230" t="s">
        <v>19</v>
      </c>
      <c r="F213" s="231" t="s">
        <v>286</v>
      </c>
      <c r="G213" s="229"/>
      <c r="H213" s="232">
        <v>253.62000000000001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8" t="s">
        <v>159</v>
      </c>
      <c r="AU213" s="238" t="s">
        <v>85</v>
      </c>
      <c r="AV213" s="13" t="s">
        <v>85</v>
      </c>
      <c r="AW213" s="13" t="s">
        <v>35</v>
      </c>
      <c r="AX213" s="13" t="s">
        <v>83</v>
      </c>
      <c r="AY213" s="238" t="s">
        <v>147</v>
      </c>
    </row>
    <row r="214" s="2" customFormat="1" ht="33" customHeight="1">
      <c r="A214" s="39"/>
      <c r="B214" s="40"/>
      <c r="C214" s="207" t="s">
        <v>306</v>
      </c>
      <c r="D214" s="207" t="s">
        <v>149</v>
      </c>
      <c r="E214" s="208" t="s">
        <v>307</v>
      </c>
      <c r="F214" s="209" t="s">
        <v>308</v>
      </c>
      <c r="G214" s="210" t="s">
        <v>309</v>
      </c>
      <c r="H214" s="211">
        <v>574.58000000000004</v>
      </c>
      <c r="I214" s="212"/>
      <c r="J214" s="213">
        <f>ROUND(I214*H214,1)</f>
        <v>0</v>
      </c>
      <c r="K214" s="214"/>
      <c r="L214" s="45"/>
      <c r="M214" s="215" t="s">
        <v>19</v>
      </c>
      <c r="N214" s="216" t="s">
        <v>46</v>
      </c>
      <c r="O214" s="85"/>
      <c r="P214" s="217">
        <f>O214*H214</f>
        <v>0</v>
      </c>
      <c r="Q214" s="217">
        <v>0</v>
      </c>
      <c r="R214" s="217">
        <f>Q214*H214</f>
        <v>0</v>
      </c>
      <c r="S214" s="217">
        <v>0</v>
      </c>
      <c r="T214" s="218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9" t="s">
        <v>153</v>
      </c>
      <c r="AT214" s="219" t="s">
        <v>149</v>
      </c>
      <c r="AU214" s="219" t="s">
        <v>85</v>
      </c>
      <c r="AY214" s="18" t="s">
        <v>147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18" t="s">
        <v>83</v>
      </c>
      <c r="BK214" s="220">
        <f>ROUND(I214*H214,1)</f>
        <v>0</v>
      </c>
      <c r="BL214" s="18" t="s">
        <v>153</v>
      </c>
      <c r="BM214" s="219" t="s">
        <v>310</v>
      </c>
    </row>
    <row r="215" s="2" customFormat="1">
      <c r="A215" s="39"/>
      <c r="B215" s="40"/>
      <c r="C215" s="41"/>
      <c r="D215" s="221" t="s">
        <v>155</v>
      </c>
      <c r="E215" s="41"/>
      <c r="F215" s="222" t="s">
        <v>311</v>
      </c>
      <c r="G215" s="41"/>
      <c r="H215" s="41"/>
      <c r="I215" s="223"/>
      <c r="J215" s="41"/>
      <c r="K215" s="41"/>
      <c r="L215" s="45"/>
      <c r="M215" s="224"/>
      <c r="N215" s="225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155</v>
      </c>
      <c r="AU215" s="18" t="s">
        <v>85</v>
      </c>
    </row>
    <row r="216" s="2" customFormat="1">
      <c r="A216" s="39"/>
      <c r="B216" s="40"/>
      <c r="C216" s="41"/>
      <c r="D216" s="226" t="s">
        <v>157</v>
      </c>
      <c r="E216" s="41"/>
      <c r="F216" s="227" t="s">
        <v>312</v>
      </c>
      <c r="G216" s="41"/>
      <c r="H216" s="41"/>
      <c r="I216" s="223"/>
      <c r="J216" s="41"/>
      <c r="K216" s="41"/>
      <c r="L216" s="45"/>
      <c r="M216" s="224"/>
      <c r="N216" s="225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157</v>
      </c>
      <c r="AU216" s="18" t="s">
        <v>85</v>
      </c>
    </row>
    <row r="217" s="13" customFormat="1">
      <c r="A217" s="13"/>
      <c r="B217" s="228"/>
      <c r="C217" s="229"/>
      <c r="D217" s="221" t="s">
        <v>159</v>
      </c>
      <c r="E217" s="230" t="s">
        <v>19</v>
      </c>
      <c r="F217" s="231" t="s">
        <v>292</v>
      </c>
      <c r="G217" s="229"/>
      <c r="H217" s="232">
        <v>319.21100000000001</v>
      </c>
      <c r="I217" s="233"/>
      <c r="J217" s="229"/>
      <c r="K217" s="229"/>
      <c r="L217" s="234"/>
      <c r="M217" s="235"/>
      <c r="N217" s="236"/>
      <c r="O217" s="236"/>
      <c r="P217" s="236"/>
      <c r="Q217" s="236"/>
      <c r="R217" s="236"/>
      <c r="S217" s="236"/>
      <c r="T217" s="23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8" t="s">
        <v>159</v>
      </c>
      <c r="AU217" s="238" t="s">
        <v>85</v>
      </c>
      <c r="AV217" s="13" t="s">
        <v>85</v>
      </c>
      <c r="AW217" s="13" t="s">
        <v>35</v>
      </c>
      <c r="AX217" s="13" t="s">
        <v>83</v>
      </c>
      <c r="AY217" s="238" t="s">
        <v>147</v>
      </c>
    </row>
    <row r="218" s="13" customFormat="1">
      <c r="A218" s="13"/>
      <c r="B218" s="228"/>
      <c r="C218" s="229"/>
      <c r="D218" s="221" t="s">
        <v>159</v>
      </c>
      <c r="E218" s="229"/>
      <c r="F218" s="231" t="s">
        <v>313</v>
      </c>
      <c r="G218" s="229"/>
      <c r="H218" s="232">
        <v>574.58000000000004</v>
      </c>
      <c r="I218" s="233"/>
      <c r="J218" s="229"/>
      <c r="K218" s="229"/>
      <c r="L218" s="234"/>
      <c r="M218" s="235"/>
      <c r="N218" s="236"/>
      <c r="O218" s="236"/>
      <c r="P218" s="236"/>
      <c r="Q218" s="236"/>
      <c r="R218" s="236"/>
      <c r="S218" s="236"/>
      <c r="T218" s="23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8" t="s">
        <v>159</v>
      </c>
      <c r="AU218" s="238" t="s">
        <v>85</v>
      </c>
      <c r="AV218" s="13" t="s">
        <v>85</v>
      </c>
      <c r="AW218" s="13" t="s">
        <v>4</v>
      </c>
      <c r="AX218" s="13" t="s">
        <v>83</v>
      </c>
      <c r="AY218" s="238" t="s">
        <v>147</v>
      </c>
    </row>
    <row r="219" s="2" customFormat="1" ht="16.5" customHeight="1">
      <c r="A219" s="39"/>
      <c r="B219" s="40"/>
      <c r="C219" s="207" t="s">
        <v>7</v>
      </c>
      <c r="D219" s="207" t="s">
        <v>149</v>
      </c>
      <c r="E219" s="208" t="s">
        <v>314</v>
      </c>
      <c r="F219" s="209" t="s">
        <v>315</v>
      </c>
      <c r="G219" s="210" t="s">
        <v>176</v>
      </c>
      <c r="H219" s="211">
        <v>572.83100000000002</v>
      </c>
      <c r="I219" s="212"/>
      <c r="J219" s="213">
        <f>ROUND(I219*H219,1)</f>
        <v>0</v>
      </c>
      <c r="K219" s="214"/>
      <c r="L219" s="45"/>
      <c r="M219" s="215" t="s">
        <v>19</v>
      </c>
      <c r="N219" s="216" t="s">
        <v>46</v>
      </c>
      <c r="O219" s="85"/>
      <c r="P219" s="217">
        <f>O219*H219</f>
        <v>0</v>
      </c>
      <c r="Q219" s="217">
        <v>0</v>
      </c>
      <c r="R219" s="217">
        <f>Q219*H219</f>
        <v>0</v>
      </c>
      <c r="S219" s="217">
        <v>0</v>
      </c>
      <c r="T219" s="218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9" t="s">
        <v>153</v>
      </c>
      <c r="AT219" s="219" t="s">
        <v>149</v>
      </c>
      <c r="AU219" s="219" t="s">
        <v>85</v>
      </c>
      <c r="AY219" s="18" t="s">
        <v>147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18" t="s">
        <v>83</v>
      </c>
      <c r="BK219" s="220">
        <f>ROUND(I219*H219,1)</f>
        <v>0</v>
      </c>
      <c r="BL219" s="18" t="s">
        <v>153</v>
      </c>
      <c r="BM219" s="219" t="s">
        <v>316</v>
      </c>
    </row>
    <row r="220" s="2" customFormat="1">
      <c r="A220" s="39"/>
      <c r="B220" s="40"/>
      <c r="C220" s="41"/>
      <c r="D220" s="221" t="s">
        <v>155</v>
      </c>
      <c r="E220" s="41"/>
      <c r="F220" s="222" t="s">
        <v>317</v>
      </c>
      <c r="G220" s="41"/>
      <c r="H220" s="41"/>
      <c r="I220" s="223"/>
      <c r="J220" s="41"/>
      <c r="K220" s="41"/>
      <c r="L220" s="45"/>
      <c r="M220" s="224"/>
      <c r="N220" s="225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155</v>
      </c>
      <c r="AU220" s="18" t="s">
        <v>85</v>
      </c>
    </row>
    <row r="221" s="2" customFormat="1">
      <c r="A221" s="39"/>
      <c r="B221" s="40"/>
      <c r="C221" s="41"/>
      <c r="D221" s="226" t="s">
        <v>157</v>
      </c>
      <c r="E221" s="41"/>
      <c r="F221" s="227" t="s">
        <v>318</v>
      </c>
      <c r="G221" s="41"/>
      <c r="H221" s="41"/>
      <c r="I221" s="223"/>
      <c r="J221" s="41"/>
      <c r="K221" s="41"/>
      <c r="L221" s="45"/>
      <c r="M221" s="224"/>
      <c r="N221" s="225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157</v>
      </c>
      <c r="AU221" s="18" t="s">
        <v>85</v>
      </c>
    </row>
    <row r="222" s="13" customFormat="1">
      <c r="A222" s="13"/>
      <c r="B222" s="228"/>
      <c r="C222" s="229"/>
      <c r="D222" s="221" t="s">
        <v>159</v>
      </c>
      <c r="E222" s="230" t="s">
        <v>19</v>
      </c>
      <c r="F222" s="231" t="s">
        <v>319</v>
      </c>
      <c r="G222" s="229"/>
      <c r="H222" s="232">
        <v>253.62000000000001</v>
      </c>
      <c r="I222" s="233"/>
      <c r="J222" s="229"/>
      <c r="K222" s="229"/>
      <c r="L222" s="234"/>
      <c r="M222" s="235"/>
      <c r="N222" s="236"/>
      <c r="O222" s="236"/>
      <c r="P222" s="236"/>
      <c r="Q222" s="236"/>
      <c r="R222" s="236"/>
      <c r="S222" s="236"/>
      <c r="T222" s="23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8" t="s">
        <v>159</v>
      </c>
      <c r="AU222" s="238" t="s">
        <v>85</v>
      </c>
      <c r="AV222" s="13" t="s">
        <v>85</v>
      </c>
      <c r="AW222" s="13" t="s">
        <v>35</v>
      </c>
      <c r="AX222" s="13" t="s">
        <v>75</v>
      </c>
      <c r="AY222" s="238" t="s">
        <v>147</v>
      </c>
    </row>
    <row r="223" s="13" customFormat="1">
      <c r="A223" s="13"/>
      <c r="B223" s="228"/>
      <c r="C223" s="229"/>
      <c r="D223" s="221" t="s">
        <v>159</v>
      </c>
      <c r="E223" s="230" t="s">
        <v>19</v>
      </c>
      <c r="F223" s="231" t="s">
        <v>320</v>
      </c>
      <c r="G223" s="229"/>
      <c r="H223" s="232">
        <v>319.21100000000001</v>
      </c>
      <c r="I223" s="233"/>
      <c r="J223" s="229"/>
      <c r="K223" s="229"/>
      <c r="L223" s="234"/>
      <c r="M223" s="235"/>
      <c r="N223" s="236"/>
      <c r="O223" s="236"/>
      <c r="P223" s="236"/>
      <c r="Q223" s="236"/>
      <c r="R223" s="236"/>
      <c r="S223" s="236"/>
      <c r="T223" s="23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8" t="s">
        <v>159</v>
      </c>
      <c r="AU223" s="238" t="s">
        <v>85</v>
      </c>
      <c r="AV223" s="13" t="s">
        <v>85</v>
      </c>
      <c r="AW223" s="13" t="s">
        <v>35</v>
      </c>
      <c r="AX223" s="13" t="s">
        <v>75</v>
      </c>
      <c r="AY223" s="238" t="s">
        <v>147</v>
      </c>
    </row>
    <row r="224" s="16" customFormat="1">
      <c r="A224" s="16"/>
      <c r="B224" s="260"/>
      <c r="C224" s="261"/>
      <c r="D224" s="221" t="s">
        <v>159</v>
      </c>
      <c r="E224" s="262" t="s">
        <v>19</v>
      </c>
      <c r="F224" s="263" t="s">
        <v>186</v>
      </c>
      <c r="G224" s="261"/>
      <c r="H224" s="264">
        <v>572.83100000000002</v>
      </c>
      <c r="I224" s="265"/>
      <c r="J224" s="261"/>
      <c r="K224" s="261"/>
      <c r="L224" s="266"/>
      <c r="M224" s="267"/>
      <c r="N224" s="268"/>
      <c r="O224" s="268"/>
      <c r="P224" s="268"/>
      <c r="Q224" s="268"/>
      <c r="R224" s="268"/>
      <c r="S224" s="268"/>
      <c r="T224" s="269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T224" s="270" t="s">
        <v>159</v>
      </c>
      <c r="AU224" s="270" t="s">
        <v>85</v>
      </c>
      <c r="AV224" s="16" t="s">
        <v>153</v>
      </c>
      <c r="AW224" s="16" t="s">
        <v>35</v>
      </c>
      <c r="AX224" s="16" t="s">
        <v>83</v>
      </c>
      <c r="AY224" s="270" t="s">
        <v>147</v>
      </c>
    </row>
    <row r="225" s="2" customFormat="1" ht="24.15" customHeight="1">
      <c r="A225" s="39"/>
      <c r="B225" s="40"/>
      <c r="C225" s="207" t="s">
        <v>321</v>
      </c>
      <c r="D225" s="207" t="s">
        <v>149</v>
      </c>
      <c r="E225" s="208" t="s">
        <v>322</v>
      </c>
      <c r="F225" s="209" t="s">
        <v>323</v>
      </c>
      <c r="G225" s="210" t="s">
        <v>176</v>
      </c>
      <c r="H225" s="211">
        <v>195.083</v>
      </c>
      <c r="I225" s="212"/>
      <c r="J225" s="213">
        <f>ROUND(I225*H225,1)</f>
        <v>0</v>
      </c>
      <c r="K225" s="214"/>
      <c r="L225" s="45"/>
      <c r="M225" s="215" t="s">
        <v>19</v>
      </c>
      <c r="N225" s="216" t="s">
        <v>46</v>
      </c>
      <c r="O225" s="85"/>
      <c r="P225" s="217">
        <f>O225*H225</f>
        <v>0</v>
      </c>
      <c r="Q225" s="217">
        <v>0</v>
      </c>
      <c r="R225" s="217">
        <f>Q225*H225</f>
        <v>0</v>
      </c>
      <c r="S225" s="217">
        <v>0</v>
      </c>
      <c r="T225" s="218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9" t="s">
        <v>153</v>
      </c>
      <c r="AT225" s="219" t="s">
        <v>149</v>
      </c>
      <c r="AU225" s="219" t="s">
        <v>85</v>
      </c>
      <c r="AY225" s="18" t="s">
        <v>147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18" t="s">
        <v>83</v>
      </c>
      <c r="BK225" s="220">
        <f>ROUND(I225*H225,1)</f>
        <v>0</v>
      </c>
      <c r="BL225" s="18" t="s">
        <v>153</v>
      </c>
      <c r="BM225" s="219" t="s">
        <v>324</v>
      </c>
    </row>
    <row r="226" s="2" customFormat="1">
      <c r="A226" s="39"/>
      <c r="B226" s="40"/>
      <c r="C226" s="41"/>
      <c r="D226" s="221" t="s">
        <v>155</v>
      </c>
      <c r="E226" s="41"/>
      <c r="F226" s="222" t="s">
        <v>325</v>
      </c>
      <c r="G226" s="41"/>
      <c r="H226" s="41"/>
      <c r="I226" s="223"/>
      <c r="J226" s="41"/>
      <c r="K226" s="41"/>
      <c r="L226" s="45"/>
      <c r="M226" s="224"/>
      <c r="N226" s="225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155</v>
      </c>
      <c r="AU226" s="18" t="s">
        <v>85</v>
      </c>
    </row>
    <row r="227" s="2" customFormat="1">
      <c r="A227" s="39"/>
      <c r="B227" s="40"/>
      <c r="C227" s="41"/>
      <c r="D227" s="226" t="s">
        <v>157</v>
      </c>
      <c r="E227" s="41"/>
      <c r="F227" s="227" t="s">
        <v>326</v>
      </c>
      <c r="G227" s="41"/>
      <c r="H227" s="41"/>
      <c r="I227" s="223"/>
      <c r="J227" s="41"/>
      <c r="K227" s="41"/>
      <c r="L227" s="45"/>
      <c r="M227" s="224"/>
      <c r="N227" s="225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157</v>
      </c>
      <c r="AU227" s="18" t="s">
        <v>85</v>
      </c>
    </row>
    <row r="228" s="13" customFormat="1">
      <c r="A228" s="13"/>
      <c r="B228" s="228"/>
      <c r="C228" s="229"/>
      <c r="D228" s="221" t="s">
        <v>159</v>
      </c>
      <c r="E228" s="230" t="s">
        <v>19</v>
      </c>
      <c r="F228" s="231" t="s">
        <v>327</v>
      </c>
      <c r="G228" s="229"/>
      <c r="H228" s="232">
        <v>208.988</v>
      </c>
      <c r="I228" s="233"/>
      <c r="J228" s="229"/>
      <c r="K228" s="229"/>
      <c r="L228" s="234"/>
      <c r="M228" s="235"/>
      <c r="N228" s="236"/>
      <c r="O228" s="236"/>
      <c r="P228" s="236"/>
      <c r="Q228" s="236"/>
      <c r="R228" s="236"/>
      <c r="S228" s="236"/>
      <c r="T228" s="23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8" t="s">
        <v>159</v>
      </c>
      <c r="AU228" s="238" t="s">
        <v>85</v>
      </c>
      <c r="AV228" s="13" t="s">
        <v>85</v>
      </c>
      <c r="AW228" s="13" t="s">
        <v>35</v>
      </c>
      <c r="AX228" s="13" t="s">
        <v>75</v>
      </c>
      <c r="AY228" s="238" t="s">
        <v>147</v>
      </c>
    </row>
    <row r="229" s="13" customFormat="1">
      <c r="A229" s="13"/>
      <c r="B229" s="228"/>
      <c r="C229" s="229"/>
      <c r="D229" s="221" t="s">
        <v>159</v>
      </c>
      <c r="E229" s="230" t="s">
        <v>19</v>
      </c>
      <c r="F229" s="231" t="s">
        <v>328</v>
      </c>
      <c r="G229" s="229"/>
      <c r="H229" s="232">
        <v>-13.904999999999999</v>
      </c>
      <c r="I229" s="233"/>
      <c r="J229" s="229"/>
      <c r="K229" s="229"/>
      <c r="L229" s="234"/>
      <c r="M229" s="235"/>
      <c r="N229" s="236"/>
      <c r="O229" s="236"/>
      <c r="P229" s="236"/>
      <c r="Q229" s="236"/>
      <c r="R229" s="236"/>
      <c r="S229" s="236"/>
      <c r="T229" s="23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8" t="s">
        <v>159</v>
      </c>
      <c r="AU229" s="238" t="s">
        <v>85</v>
      </c>
      <c r="AV229" s="13" t="s">
        <v>85</v>
      </c>
      <c r="AW229" s="13" t="s">
        <v>35</v>
      </c>
      <c r="AX229" s="13" t="s">
        <v>75</v>
      </c>
      <c r="AY229" s="238" t="s">
        <v>147</v>
      </c>
    </row>
    <row r="230" s="16" customFormat="1">
      <c r="A230" s="16"/>
      <c r="B230" s="260"/>
      <c r="C230" s="261"/>
      <c r="D230" s="221" t="s">
        <v>159</v>
      </c>
      <c r="E230" s="262" t="s">
        <v>118</v>
      </c>
      <c r="F230" s="263" t="s">
        <v>186</v>
      </c>
      <c r="G230" s="261"/>
      <c r="H230" s="264">
        <v>195.083</v>
      </c>
      <c r="I230" s="265"/>
      <c r="J230" s="261"/>
      <c r="K230" s="261"/>
      <c r="L230" s="266"/>
      <c r="M230" s="267"/>
      <c r="N230" s="268"/>
      <c r="O230" s="268"/>
      <c r="P230" s="268"/>
      <c r="Q230" s="268"/>
      <c r="R230" s="268"/>
      <c r="S230" s="268"/>
      <c r="T230" s="269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T230" s="270" t="s">
        <v>159</v>
      </c>
      <c r="AU230" s="270" t="s">
        <v>85</v>
      </c>
      <c r="AV230" s="16" t="s">
        <v>153</v>
      </c>
      <c r="AW230" s="16" t="s">
        <v>35</v>
      </c>
      <c r="AX230" s="16" t="s">
        <v>83</v>
      </c>
      <c r="AY230" s="270" t="s">
        <v>147</v>
      </c>
    </row>
    <row r="231" s="2" customFormat="1" ht="16.5" customHeight="1">
      <c r="A231" s="39"/>
      <c r="B231" s="40"/>
      <c r="C231" s="271" t="s">
        <v>329</v>
      </c>
      <c r="D231" s="271" t="s">
        <v>330</v>
      </c>
      <c r="E231" s="272" t="s">
        <v>331</v>
      </c>
      <c r="F231" s="273" t="s">
        <v>332</v>
      </c>
      <c r="G231" s="274" t="s">
        <v>309</v>
      </c>
      <c r="H231" s="275">
        <v>390.166</v>
      </c>
      <c r="I231" s="276"/>
      <c r="J231" s="277">
        <f>ROUND(I231*H231,1)</f>
        <v>0</v>
      </c>
      <c r="K231" s="278"/>
      <c r="L231" s="279"/>
      <c r="M231" s="280" t="s">
        <v>19</v>
      </c>
      <c r="N231" s="281" t="s">
        <v>46</v>
      </c>
      <c r="O231" s="85"/>
      <c r="P231" s="217">
        <f>O231*H231</f>
        <v>0</v>
      </c>
      <c r="Q231" s="217">
        <v>0</v>
      </c>
      <c r="R231" s="217">
        <f>Q231*H231</f>
        <v>0</v>
      </c>
      <c r="S231" s="217">
        <v>0</v>
      </c>
      <c r="T231" s="218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9" t="s">
        <v>220</v>
      </c>
      <c r="AT231" s="219" t="s">
        <v>330</v>
      </c>
      <c r="AU231" s="219" t="s">
        <v>85</v>
      </c>
      <c r="AY231" s="18" t="s">
        <v>147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18" t="s">
        <v>83</v>
      </c>
      <c r="BK231" s="220">
        <f>ROUND(I231*H231,1)</f>
        <v>0</v>
      </c>
      <c r="BL231" s="18" t="s">
        <v>153</v>
      </c>
      <c r="BM231" s="219" t="s">
        <v>333</v>
      </c>
    </row>
    <row r="232" s="2" customFormat="1">
      <c r="A232" s="39"/>
      <c r="B232" s="40"/>
      <c r="C232" s="41"/>
      <c r="D232" s="221" t="s">
        <v>155</v>
      </c>
      <c r="E232" s="41"/>
      <c r="F232" s="222" t="s">
        <v>332</v>
      </c>
      <c r="G232" s="41"/>
      <c r="H232" s="41"/>
      <c r="I232" s="223"/>
      <c r="J232" s="41"/>
      <c r="K232" s="41"/>
      <c r="L232" s="45"/>
      <c r="M232" s="224"/>
      <c r="N232" s="225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155</v>
      </c>
      <c r="AU232" s="18" t="s">
        <v>85</v>
      </c>
    </row>
    <row r="233" s="13" customFormat="1">
      <c r="A233" s="13"/>
      <c r="B233" s="228"/>
      <c r="C233" s="229"/>
      <c r="D233" s="221" t="s">
        <v>159</v>
      </c>
      <c r="E233" s="230" t="s">
        <v>19</v>
      </c>
      <c r="F233" s="231" t="s">
        <v>118</v>
      </c>
      <c r="G233" s="229"/>
      <c r="H233" s="232">
        <v>195.083</v>
      </c>
      <c r="I233" s="233"/>
      <c r="J233" s="229"/>
      <c r="K233" s="229"/>
      <c r="L233" s="234"/>
      <c r="M233" s="235"/>
      <c r="N233" s="236"/>
      <c r="O233" s="236"/>
      <c r="P233" s="236"/>
      <c r="Q233" s="236"/>
      <c r="R233" s="236"/>
      <c r="S233" s="236"/>
      <c r="T233" s="23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8" t="s">
        <v>159</v>
      </c>
      <c r="AU233" s="238" t="s">
        <v>85</v>
      </c>
      <c r="AV233" s="13" t="s">
        <v>85</v>
      </c>
      <c r="AW233" s="13" t="s">
        <v>35</v>
      </c>
      <c r="AX233" s="13" t="s">
        <v>83</v>
      </c>
      <c r="AY233" s="238" t="s">
        <v>147</v>
      </c>
    </row>
    <row r="234" s="13" customFormat="1">
      <c r="A234" s="13"/>
      <c r="B234" s="228"/>
      <c r="C234" s="229"/>
      <c r="D234" s="221" t="s">
        <v>159</v>
      </c>
      <c r="E234" s="229"/>
      <c r="F234" s="231" t="s">
        <v>334</v>
      </c>
      <c r="G234" s="229"/>
      <c r="H234" s="232">
        <v>390.166</v>
      </c>
      <c r="I234" s="233"/>
      <c r="J234" s="229"/>
      <c r="K234" s="229"/>
      <c r="L234" s="234"/>
      <c r="M234" s="235"/>
      <c r="N234" s="236"/>
      <c r="O234" s="236"/>
      <c r="P234" s="236"/>
      <c r="Q234" s="236"/>
      <c r="R234" s="236"/>
      <c r="S234" s="236"/>
      <c r="T234" s="23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8" t="s">
        <v>159</v>
      </c>
      <c r="AU234" s="238" t="s">
        <v>85</v>
      </c>
      <c r="AV234" s="13" t="s">
        <v>85</v>
      </c>
      <c r="AW234" s="13" t="s">
        <v>4</v>
      </c>
      <c r="AX234" s="13" t="s">
        <v>83</v>
      </c>
      <c r="AY234" s="238" t="s">
        <v>147</v>
      </c>
    </row>
    <row r="235" s="2" customFormat="1" ht="24.15" customHeight="1">
      <c r="A235" s="39"/>
      <c r="B235" s="40"/>
      <c r="C235" s="207" t="s">
        <v>335</v>
      </c>
      <c r="D235" s="207" t="s">
        <v>149</v>
      </c>
      <c r="E235" s="208" t="s">
        <v>336</v>
      </c>
      <c r="F235" s="209" t="s">
        <v>337</v>
      </c>
      <c r="G235" s="210" t="s">
        <v>176</v>
      </c>
      <c r="H235" s="211">
        <v>55.728999999999999</v>
      </c>
      <c r="I235" s="212"/>
      <c r="J235" s="213">
        <f>ROUND(I235*H235,1)</f>
        <v>0</v>
      </c>
      <c r="K235" s="214"/>
      <c r="L235" s="45"/>
      <c r="M235" s="215" t="s">
        <v>19</v>
      </c>
      <c r="N235" s="216" t="s">
        <v>46</v>
      </c>
      <c r="O235" s="85"/>
      <c r="P235" s="217">
        <f>O235*H235</f>
        <v>0</v>
      </c>
      <c r="Q235" s="217">
        <v>0</v>
      </c>
      <c r="R235" s="217">
        <f>Q235*H235</f>
        <v>0</v>
      </c>
      <c r="S235" s="217">
        <v>0</v>
      </c>
      <c r="T235" s="218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9" t="s">
        <v>153</v>
      </c>
      <c r="AT235" s="219" t="s">
        <v>149</v>
      </c>
      <c r="AU235" s="219" t="s">
        <v>85</v>
      </c>
      <c r="AY235" s="18" t="s">
        <v>147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18" t="s">
        <v>83</v>
      </c>
      <c r="BK235" s="220">
        <f>ROUND(I235*H235,1)</f>
        <v>0</v>
      </c>
      <c r="BL235" s="18" t="s">
        <v>153</v>
      </c>
      <c r="BM235" s="219" t="s">
        <v>338</v>
      </c>
    </row>
    <row r="236" s="2" customFormat="1">
      <c r="A236" s="39"/>
      <c r="B236" s="40"/>
      <c r="C236" s="41"/>
      <c r="D236" s="221" t="s">
        <v>155</v>
      </c>
      <c r="E236" s="41"/>
      <c r="F236" s="222" t="s">
        <v>339</v>
      </c>
      <c r="G236" s="41"/>
      <c r="H236" s="41"/>
      <c r="I236" s="223"/>
      <c r="J236" s="41"/>
      <c r="K236" s="41"/>
      <c r="L236" s="45"/>
      <c r="M236" s="224"/>
      <c r="N236" s="225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155</v>
      </c>
      <c r="AU236" s="18" t="s">
        <v>85</v>
      </c>
    </row>
    <row r="237" s="2" customFormat="1">
      <c r="A237" s="39"/>
      <c r="B237" s="40"/>
      <c r="C237" s="41"/>
      <c r="D237" s="226" t="s">
        <v>157</v>
      </c>
      <c r="E237" s="41"/>
      <c r="F237" s="227" t="s">
        <v>340</v>
      </c>
      <c r="G237" s="41"/>
      <c r="H237" s="41"/>
      <c r="I237" s="223"/>
      <c r="J237" s="41"/>
      <c r="K237" s="41"/>
      <c r="L237" s="45"/>
      <c r="M237" s="224"/>
      <c r="N237" s="225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157</v>
      </c>
      <c r="AU237" s="18" t="s">
        <v>85</v>
      </c>
    </row>
    <row r="238" s="13" customFormat="1">
      <c r="A238" s="13"/>
      <c r="B238" s="228"/>
      <c r="C238" s="229"/>
      <c r="D238" s="221" t="s">
        <v>159</v>
      </c>
      <c r="E238" s="230" t="s">
        <v>19</v>
      </c>
      <c r="F238" s="231" t="s">
        <v>341</v>
      </c>
      <c r="G238" s="229"/>
      <c r="H238" s="232">
        <v>58.728000000000002</v>
      </c>
      <c r="I238" s="233"/>
      <c r="J238" s="229"/>
      <c r="K238" s="229"/>
      <c r="L238" s="234"/>
      <c r="M238" s="235"/>
      <c r="N238" s="236"/>
      <c r="O238" s="236"/>
      <c r="P238" s="236"/>
      <c r="Q238" s="236"/>
      <c r="R238" s="236"/>
      <c r="S238" s="236"/>
      <c r="T238" s="23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8" t="s">
        <v>159</v>
      </c>
      <c r="AU238" s="238" t="s">
        <v>85</v>
      </c>
      <c r="AV238" s="13" t="s">
        <v>85</v>
      </c>
      <c r="AW238" s="13" t="s">
        <v>35</v>
      </c>
      <c r="AX238" s="13" t="s">
        <v>75</v>
      </c>
      <c r="AY238" s="238" t="s">
        <v>147</v>
      </c>
    </row>
    <row r="239" s="13" customFormat="1">
      <c r="A239" s="13"/>
      <c r="B239" s="228"/>
      <c r="C239" s="229"/>
      <c r="D239" s="221" t="s">
        <v>159</v>
      </c>
      <c r="E239" s="230" t="s">
        <v>19</v>
      </c>
      <c r="F239" s="231" t="s">
        <v>342</v>
      </c>
      <c r="G239" s="229"/>
      <c r="H239" s="232">
        <v>2.2280000000000002</v>
      </c>
      <c r="I239" s="233"/>
      <c r="J239" s="229"/>
      <c r="K239" s="229"/>
      <c r="L239" s="234"/>
      <c r="M239" s="235"/>
      <c r="N239" s="236"/>
      <c r="O239" s="236"/>
      <c r="P239" s="236"/>
      <c r="Q239" s="236"/>
      <c r="R239" s="236"/>
      <c r="S239" s="236"/>
      <c r="T239" s="23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8" t="s">
        <v>159</v>
      </c>
      <c r="AU239" s="238" t="s">
        <v>85</v>
      </c>
      <c r="AV239" s="13" t="s">
        <v>85</v>
      </c>
      <c r="AW239" s="13" t="s">
        <v>35</v>
      </c>
      <c r="AX239" s="13" t="s">
        <v>75</v>
      </c>
      <c r="AY239" s="238" t="s">
        <v>147</v>
      </c>
    </row>
    <row r="240" s="13" customFormat="1">
      <c r="A240" s="13"/>
      <c r="B240" s="228"/>
      <c r="C240" s="229"/>
      <c r="D240" s="221" t="s">
        <v>159</v>
      </c>
      <c r="E240" s="230" t="s">
        <v>19</v>
      </c>
      <c r="F240" s="231" t="s">
        <v>343</v>
      </c>
      <c r="G240" s="229"/>
      <c r="H240" s="232">
        <v>9.1799999999999997</v>
      </c>
      <c r="I240" s="233"/>
      <c r="J240" s="229"/>
      <c r="K240" s="229"/>
      <c r="L240" s="234"/>
      <c r="M240" s="235"/>
      <c r="N240" s="236"/>
      <c r="O240" s="236"/>
      <c r="P240" s="236"/>
      <c r="Q240" s="236"/>
      <c r="R240" s="236"/>
      <c r="S240" s="236"/>
      <c r="T240" s="23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8" t="s">
        <v>159</v>
      </c>
      <c r="AU240" s="238" t="s">
        <v>85</v>
      </c>
      <c r="AV240" s="13" t="s">
        <v>85</v>
      </c>
      <c r="AW240" s="13" t="s">
        <v>35</v>
      </c>
      <c r="AX240" s="13" t="s">
        <v>75</v>
      </c>
      <c r="AY240" s="238" t="s">
        <v>147</v>
      </c>
    </row>
    <row r="241" s="14" customFormat="1">
      <c r="A241" s="14"/>
      <c r="B241" s="239"/>
      <c r="C241" s="240"/>
      <c r="D241" s="221" t="s">
        <v>159</v>
      </c>
      <c r="E241" s="241" t="s">
        <v>19</v>
      </c>
      <c r="F241" s="242" t="s">
        <v>183</v>
      </c>
      <c r="G241" s="240"/>
      <c r="H241" s="243">
        <v>70.135999999999996</v>
      </c>
      <c r="I241" s="244"/>
      <c r="J241" s="240"/>
      <c r="K241" s="240"/>
      <c r="L241" s="245"/>
      <c r="M241" s="246"/>
      <c r="N241" s="247"/>
      <c r="O241" s="247"/>
      <c r="P241" s="247"/>
      <c r="Q241" s="247"/>
      <c r="R241" s="247"/>
      <c r="S241" s="247"/>
      <c r="T241" s="24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9" t="s">
        <v>159</v>
      </c>
      <c r="AU241" s="249" t="s">
        <v>85</v>
      </c>
      <c r="AV241" s="14" t="s">
        <v>167</v>
      </c>
      <c r="AW241" s="14" t="s">
        <v>35</v>
      </c>
      <c r="AX241" s="14" t="s">
        <v>75</v>
      </c>
      <c r="AY241" s="249" t="s">
        <v>147</v>
      </c>
    </row>
    <row r="242" s="15" customFormat="1">
      <c r="A242" s="15"/>
      <c r="B242" s="250"/>
      <c r="C242" s="251"/>
      <c r="D242" s="221" t="s">
        <v>159</v>
      </c>
      <c r="E242" s="252" t="s">
        <v>19</v>
      </c>
      <c r="F242" s="253" t="s">
        <v>344</v>
      </c>
      <c r="G242" s="251"/>
      <c r="H242" s="252" t="s">
        <v>19</v>
      </c>
      <c r="I242" s="254"/>
      <c r="J242" s="251"/>
      <c r="K242" s="251"/>
      <c r="L242" s="255"/>
      <c r="M242" s="256"/>
      <c r="N242" s="257"/>
      <c r="O242" s="257"/>
      <c r="P242" s="257"/>
      <c r="Q242" s="257"/>
      <c r="R242" s="257"/>
      <c r="S242" s="257"/>
      <c r="T242" s="258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9" t="s">
        <v>159</v>
      </c>
      <c r="AU242" s="259" t="s">
        <v>85</v>
      </c>
      <c r="AV242" s="15" t="s">
        <v>83</v>
      </c>
      <c r="AW242" s="15" t="s">
        <v>35</v>
      </c>
      <c r="AX242" s="15" t="s">
        <v>75</v>
      </c>
      <c r="AY242" s="259" t="s">
        <v>147</v>
      </c>
    </row>
    <row r="243" s="13" customFormat="1">
      <c r="A243" s="13"/>
      <c r="B243" s="228"/>
      <c r="C243" s="229"/>
      <c r="D243" s="221" t="s">
        <v>159</v>
      </c>
      <c r="E243" s="230" t="s">
        <v>19</v>
      </c>
      <c r="F243" s="231" t="s">
        <v>345</v>
      </c>
      <c r="G243" s="229"/>
      <c r="H243" s="232">
        <v>-13.638999999999999</v>
      </c>
      <c r="I243" s="233"/>
      <c r="J243" s="229"/>
      <c r="K243" s="229"/>
      <c r="L243" s="234"/>
      <c r="M243" s="235"/>
      <c r="N243" s="236"/>
      <c r="O243" s="236"/>
      <c r="P243" s="236"/>
      <c r="Q243" s="236"/>
      <c r="R243" s="236"/>
      <c r="S243" s="236"/>
      <c r="T243" s="23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8" t="s">
        <v>159</v>
      </c>
      <c r="AU243" s="238" t="s">
        <v>85</v>
      </c>
      <c r="AV243" s="13" t="s">
        <v>85</v>
      </c>
      <c r="AW243" s="13" t="s">
        <v>35</v>
      </c>
      <c r="AX243" s="13" t="s">
        <v>75</v>
      </c>
      <c r="AY243" s="238" t="s">
        <v>147</v>
      </c>
    </row>
    <row r="244" s="13" customFormat="1">
      <c r="A244" s="13"/>
      <c r="B244" s="228"/>
      <c r="C244" s="229"/>
      <c r="D244" s="221" t="s">
        <v>159</v>
      </c>
      <c r="E244" s="230" t="s">
        <v>19</v>
      </c>
      <c r="F244" s="231" t="s">
        <v>346</v>
      </c>
      <c r="G244" s="229"/>
      <c r="H244" s="232">
        <v>-0.318</v>
      </c>
      <c r="I244" s="233"/>
      <c r="J244" s="229"/>
      <c r="K244" s="229"/>
      <c r="L244" s="234"/>
      <c r="M244" s="235"/>
      <c r="N244" s="236"/>
      <c r="O244" s="236"/>
      <c r="P244" s="236"/>
      <c r="Q244" s="236"/>
      <c r="R244" s="236"/>
      <c r="S244" s="236"/>
      <c r="T244" s="23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8" t="s">
        <v>159</v>
      </c>
      <c r="AU244" s="238" t="s">
        <v>85</v>
      </c>
      <c r="AV244" s="13" t="s">
        <v>85</v>
      </c>
      <c r="AW244" s="13" t="s">
        <v>35</v>
      </c>
      <c r="AX244" s="13" t="s">
        <v>75</v>
      </c>
      <c r="AY244" s="238" t="s">
        <v>147</v>
      </c>
    </row>
    <row r="245" s="13" customFormat="1">
      <c r="A245" s="13"/>
      <c r="B245" s="228"/>
      <c r="C245" s="229"/>
      <c r="D245" s="221" t="s">
        <v>159</v>
      </c>
      <c r="E245" s="230" t="s">
        <v>19</v>
      </c>
      <c r="F245" s="231" t="s">
        <v>347</v>
      </c>
      <c r="G245" s="229"/>
      <c r="H245" s="232">
        <v>-0.45000000000000001</v>
      </c>
      <c r="I245" s="233"/>
      <c r="J245" s="229"/>
      <c r="K245" s="229"/>
      <c r="L245" s="234"/>
      <c r="M245" s="235"/>
      <c r="N245" s="236"/>
      <c r="O245" s="236"/>
      <c r="P245" s="236"/>
      <c r="Q245" s="236"/>
      <c r="R245" s="236"/>
      <c r="S245" s="236"/>
      <c r="T245" s="23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8" t="s">
        <v>159</v>
      </c>
      <c r="AU245" s="238" t="s">
        <v>85</v>
      </c>
      <c r="AV245" s="13" t="s">
        <v>85</v>
      </c>
      <c r="AW245" s="13" t="s">
        <v>35</v>
      </c>
      <c r="AX245" s="13" t="s">
        <v>75</v>
      </c>
      <c r="AY245" s="238" t="s">
        <v>147</v>
      </c>
    </row>
    <row r="246" s="14" customFormat="1">
      <c r="A246" s="14"/>
      <c r="B246" s="239"/>
      <c r="C246" s="240"/>
      <c r="D246" s="221" t="s">
        <v>159</v>
      </c>
      <c r="E246" s="241" t="s">
        <v>106</v>
      </c>
      <c r="F246" s="242" t="s">
        <v>183</v>
      </c>
      <c r="G246" s="240"/>
      <c r="H246" s="243">
        <v>-14.407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9" t="s">
        <v>159</v>
      </c>
      <c r="AU246" s="249" t="s">
        <v>85</v>
      </c>
      <c r="AV246" s="14" t="s">
        <v>167</v>
      </c>
      <c r="AW246" s="14" t="s">
        <v>35</v>
      </c>
      <c r="AX246" s="14" t="s">
        <v>75</v>
      </c>
      <c r="AY246" s="249" t="s">
        <v>147</v>
      </c>
    </row>
    <row r="247" s="16" customFormat="1">
      <c r="A247" s="16"/>
      <c r="B247" s="260"/>
      <c r="C247" s="261"/>
      <c r="D247" s="221" t="s">
        <v>159</v>
      </c>
      <c r="E247" s="262" t="s">
        <v>102</v>
      </c>
      <c r="F247" s="263" t="s">
        <v>186</v>
      </c>
      <c r="G247" s="261"/>
      <c r="H247" s="264">
        <v>55.728999999999999</v>
      </c>
      <c r="I247" s="265"/>
      <c r="J247" s="261"/>
      <c r="K247" s="261"/>
      <c r="L247" s="266"/>
      <c r="M247" s="267"/>
      <c r="N247" s="268"/>
      <c r="O247" s="268"/>
      <c r="P247" s="268"/>
      <c r="Q247" s="268"/>
      <c r="R247" s="268"/>
      <c r="S247" s="268"/>
      <c r="T247" s="269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T247" s="270" t="s">
        <v>159</v>
      </c>
      <c r="AU247" s="270" t="s">
        <v>85</v>
      </c>
      <c r="AV247" s="16" t="s">
        <v>153</v>
      </c>
      <c r="AW247" s="16" t="s">
        <v>35</v>
      </c>
      <c r="AX247" s="16" t="s">
        <v>83</v>
      </c>
      <c r="AY247" s="270" t="s">
        <v>147</v>
      </c>
    </row>
    <row r="248" s="2" customFormat="1" ht="16.5" customHeight="1">
      <c r="A248" s="39"/>
      <c r="B248" s="40"/>
      <c r="C248" s="271" t="s">
        <v>348</v>
      </c>
      <c r="D248" s="271" t="s">
        <v>330</v>
      </c>
      <c r="E248" s="272" t="s">
        <v>349</v>
      </c>
      <c r="F248" s="273" t="s">
        <v>350</v>
      </c>
      <c r="G248" s="274" t="s">
        <v>309</v>
      </c>
      <c r="H248" s="275">
        <v>111.458</v>
      </c>
      <c r="I248" s="276"/>
      <c r="J248" s="277">
        <f>ROUND(I248*H248,1)</f>
        <v>0</v>
      </c>
      <c r="K248" s="278"/>
      <c r="L248" s="279"/>
      <c r="M248" s="280" t="s">
        <v>19</v>
      </c>
      <c r="N248" s="281" t="s">
        <v>46</v>
      </c>
      <c r="O248" s="85"/>
      <c r="P248" s="217">
        <f>O248*H248</f>
        <v>0</v>
      </c>
      <c r="Q248" s="217">
        <v>1</v>
      </c>
      <c r="R248" s="217">
        <f>Q248*H248</f>
        <v>111.458</v>
      </c>
      <c r="S248" s="217">
        <v>0</v>
      </c>
      <c r="T248" s="218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9" t="s">
        <v>220</v>
      </c>
      <c r="AT248" s="219" t="s">
        <v>330</v>
      </c>
      <c r="AU248" s="219" t="s">
        <v>85</v>
      </c>
      <c r="AY248" s="18" t="s">
        <v>147</v>
      </c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18" t="s">
        <v>83</v>
      </c>
      <c r="BK248" s="220">
        <f>ROUND(I248*H248,1)</f>
        <v>0</v>
      </c>
      <c r="BL248" s="18" t="s">
        <v>153</v>
      </c>
      <c r="BM248" s="219" t="s">
        <v>351</v>
      </c>
    </row>
    <row r="249" s="2" customFormat="1">
      <c r="A249" s="39"/>
      <c r="B249" s="40"/>
      <c r="C249" s="41"/>
      <c r="D249" s="221" t="s">
        <v>155</v>
      </c>
      <c r="E249" s="41"/>
      <c r="F249" s="222" t="s">
        <v>350</v>
      </c>
      <c r="G249" s="41"/>
      <c r="H249" s="41"/>
      <c r="I249" s="223"/>
      <c r="J249" s="41"/>
      <c r="K249" s="41"/>
      <c r="L249" s="45"/>
      <c r="M249" s="224"/>
      <c r="N249" s="225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155</v>
      </c>
      <c r="AU249" s="18" t="s">
        <v>85</v>
      </c>
    </row>
    <row r="250" s="13" customFormat="1">
      <c r="A250" s="13"/>
      <c r="B250" s="228"/>
      <c r="C250" s="229"/>
      <c r="D250" s="221" t="s">
        <v>159</v>
      </c>
      <c r="E250" s="230" t="s">
        <v>19</v>
      </c>
      <c r="F250" s="231" t="s">
        <v>102</v>
      </c>
      <c r="G250" s="229"/>
      <c r="H250" s="232">
        <v>55.728999999999999</v>
      </c>
      <c r="I250" s="233"/>
      <c r="J250" s="229"/>
      <c r="K250" s="229"/>
      <c r="L250" s="234"/>
      <c r="M250" s="235"/>
      <c r="N250" s="236"/>
      <c r="O250" s="236"/>
      <c r="P250" s="236"/>
      <c r="Q250" s="236"/>
      <c r="R250" s="236"/>
      <c r="S250" s="236"/>
      <c r="T250" s="23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8" t="s">
        <v>159</v>
      </c>
      <c r="AU250" s="238" t="s">
        <v>85</v>
      </c>
      <c r="AV250" s="13" t="s">
        <v>85</v>
      </c>
      <c r="AW250" s="13" t="s">
        <v>35</v>
      </c>
      <c r="AX250" s="13" t="s">
        <v>83</v>
      </c>
      <c r="AY250" s="238" t="s">
        <v>147</v>
      </c>
    </row>
    <row r="251" s="13" customFormat="1">
      <c r="A251" s="13"/>
      <c r="B251" s="228"/>
      <c r="C251" s="229"/>
      <c r="D251" s="221" t="s">
        <v>159</v>
      </c>
      <c r="E251" s="229"/>
      <c r="F251" s="231" t="s">
        <v>352</v>
      </c>
      <c r="G251" s="229"/>
      <c r="H251" s="232">
        <v>111.458</v>
      </c>
      <c r="I251" s="233"/>
      <c r="J251" s="229"/>
      <c r="K251" s="229"/>
      <c r="L251" s="234"/>
      <c r="M251" s="235"/>
      <c r="N251" s="236"/>
      <c r="O251" s="236"/>
      <c r="P251" s="236"/>
      <c r="Q251" s="236"/>
      <c r="R251" s="236"/>
      <c r="S251" s="236"/>
      <c r="T251" s="23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8" t="s">
        <v>159</v>
      </c>
      <c r="AU251" s="238" t="s">
        <v>85</v>
      </c>
      <c r="AV251" s="13" t="s">
        <v>85</v>
      </c>
      <c r="AW251" s="13" t="s">
        <v>4</v>
      </c>
      <c r="AX251" s="13" t="s">
        <v>83</v>
      </c>
      <c r="AY251" s="238" t="s">
        <v>147</v>
      </c>
    </row>
    <row r="252" s="2" customFormat="1" ht="24.15" customHeight="1">
      <c r="A252" s="39"/>
      <c r="B252" s="40"/>
      <c r="C252" s="207" t="s">
        <v>353</v>
      </c>
      <c r="D252" s="207" t="s">
        <v>149</v>
      </c>
      <c r="E252" s="208" t="s">
        <v>354</v>
      </c>
      <c r="F252" s="209" t="s">
        <v>355</v>
      </c>
      <c r="G252" s="210" t="s">
        <v>268</v>
      </c>
      <c r="H252" s="211">
        <v>49.351999999999997</v>
      </c>
      <c r="I252" s="212"/>
      <c r="J252" s="213">
        <f>ROUND(I252*H252,1)</f>
        <v>0</v>
      </c>
      <c r="K252" s="214"/>
      <c r="L252" s="45"/>
      <c r="M252" s="215" t="s">
        <v>19</v>
      </c>
      <c r="N252" s="216" t="s">
        <v>46</v>
      </c>
      <c r="O252" s="85"/>
      <c r="P252" s="217">
        <f>O252*H252</f>
        <v>0</v>
      </c>
      <c r="Q252" s="217">
        <v>0</v>
      </c>
      <c r="R252" s="217">
        <f>Q252*H252</f>
        <v>0</v>
      </c>
      <c r="S252" s="217">
        <v>0</v>
      </c>
      <c r="T252" s="218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9" t="s">
        <v>153</v>
      </c>
      <c r="AT252" s="219" t="s">
        <v>149</v>
      </c>
      <c r="AU252" s="219" t="s">
        <v>85</v>
      </c>
      <c r="AY252" s="18" t="s">
        <v>147</v>
      </c>
      <c r="BE252" s="220">
        <f>IF(N252="základní",J252,0)</f>
        <v>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18" t="s">
        <v>83</v>
      </c>
      <c r="BK252" s="220">
        <f>ROUND(I252*H252,1)</f>
        <v>0</v>
      </c>
      <c r="BL252" s="18" t="s">
        <v>153</v>
      </c>
      <c r="BM252" s="219" t="s">
        <v>356</v>
      </c>
    </row>
    <row r="253" s="2" customFormat="1">
      <c r="A253" s="39"/>
      <c r="B253" s="40"/>
      <c r="C253" s="41"/>
      <c r="D253" s="221" t="s">
        <v>155</v>
      </c>
      <c r="E253" s="41"/>
      <c r="F253" s="222" t="s">
        <v>357</v>
      </c>
      <c r="G253" s="41"/>
      <c r="H253" s="41"/>
      <c r="I253" s="223"/>
      <c r="J253" s="41"/>
      <c r="K253" s="41"/>
      <c r="L253" s="45"/>
      <c r="M253" s="224"/>
      <c r="N253" s="225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155</v>
      </c>
      <c r="AU253" s="18" t="s">
        <v>85</v>
      </c>
    </row>
    <row r="254" s="2" customFormat="1">
      <c r="A254" s="39"/>
      <c r="B254" s="40"/>
      <c r="C254" s="41"/>
      <c r="D254" s="226" t="s">
        <v>157</v>
      </c>
      <c r="E254" s="41"/>
      <c r="F254" s="227" t="s">
        <v>358</v>
      </c>
      <c r="G254" s="41"/>
      <c r="H254" s="41"/>
      <c r="I254" s="223"/>
      <c r="J254" s="41"/>
      <c r="K254" s="41"/>
      <c r="L254" s="45"/>
      <c r="M254" s="224"/>
      <c r="N254" s="225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157</v>
      </c>
      <c r="AU254" s="18" t="s">
        <v>85</v>
      </c>
    </row>
    <row r="255" s="13" customFormat="1">
      <c r="A255" s="13"/>
      <c r="B255" s="228"/>
      <c r="C255" s="229"/>
      <c r="D255" s="221" t="s">
        <v>159</v>
      </c>
      <c r="E255" s="230" t="s">
        <v>19</v>
      </c>
      <c r="F255" s="231" t="s">
        <v>359</v>
      </c>
      <c r="G255" s="229"/>
      <c r="H255" s="232">
        <v>90.349999999999994</v>
      </c>
      <c r="I255" s="233"/>
      <c r="J255" s="229"/>
      <c r="K255" s="229"/>
      <c r="L255" s="234"/>
      <c r="M255" s="235"/>
      <c r="N255" s="236"/>
      <c r="O255" s="236"/>
      <c r="P255" s="236"/>
      <c r="Q255" s="236"/>
      <c r="R255" s="236"/>
      <c r="S255" s="236"/>
      <c r="T255" s="23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8" t="s">
        <v>159</v>
      </c>
      <c r="AU255" s="238" t="s">
        <v>85</v>
      </c>
      <c r="AV255" s="13" t="s">
        <v>85</v>
      </c>
      <c r="AW255" s="13" t="s">
        <v>35</v>
      </c>
      <c r="AX255" s="13" t="s">
        <v>75</v>
      </c>
      <c r="AY255" s="238" t="s">
        <v>147</v>
      </c>
    </row>
    <row r="256" s="13" customFormat="1">
      <c r="A256" s="13"/>
      <c r="B256" s="228"/>
      <c r="C256" s="229"/>
      <c r="D256" s="221" t="s">
        <v>159</v>
      </c>
      <c r="E256" s="230" t="s">
        <v>19</v>
      </c>
      <c r="F256" s="231" t="s">
        <v>360</v>
      </c>
      <c r="G256" s="229"/>
      <c r="H256" s="232">
        <v>4.9500000000000002</v>
      </c>
      <c r="I256" s="233"/>
      <c r="J256" s="229"/>
      <c r="K256" s="229"/>
      <c r="L256" s="234"/>
      <c r="M256" s="235"/>
      <c r="N256" s="236"/>
      <c r="O256" s="236"/>
      <c r="P256" s="236"/>
      <c r="Q256" s="236"/>
      <c r="R256" s="236"/>
      <c r="S256" s="236"/>
      <c r="T256" s="23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8" t="s">
        <v>159</v>
      </c>
      <c r="AU256" s="238" t="s">
        <v>85</v>
      </c>
      <c r="AV256" s="13" t="s">
        <v>85</v>
      </c>
      <c r="AW256" s="13" t="s">
        <v>35</v>
      </c>
      <c r="AX256" s="13" t="s">
        <v>75</v>
      </c>
      <c r="AY256" s="238" t="s">
        <v>147</v>
      </c>
    </row>
    <row r="257" s="13" customFormat="1">
      <c r="A257" s="13"/>
      <c r="B257" s="228"/>
      <c r="C257" s="229"/>
      <c r="D257" s="221" t="s">
        <v>159</v>
      </c>
      <c r="E257" s="230" t="s">
        <v>19</v>
      </c>
      <c r="F257" s="231" t="s">
        <v>361</v>
      </c>
      <c r="G257" s="229"/>
      <c r="H257" s="232">
        <v>20.399999999999999</v>
      </c>
      <c r="I257" s="233"/>
      <c r="J257" s="229"/>
      <c r="K257" s="229"/>
      <c r="L257" s="234"/>
      <c r="M257" s="235"/>
      <c r="N257" s="236"/>
      <c r="O257" s="236"/>
      <c r="P257" s="236"/>
      <c r="Q257" s="236"/>
      <c r="R257" s="236"/>
      <c r="S257" s="236"/>
      <c r="T257" s="23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8" t="s">
        <v>159</v>
      </c>
      <c r="AU257" s="238" t="s">
        <v>85</v>
      </c>
      <c r="AV257" s="13" t="s">
        <v>85</v>
      </c>
      <c r="AW257" s="13" t="s">
        <v>35</v>
      </c>
      <c r="AX257" s="13" t="s">
        <v>75</v>
      </c>
      <c r="AY257" s="238" t="s">
        <v>147</v>
      </c>
    </row>
    <row r="258" s="13" customFormat="1">
      <c r="A258" s="13"/>
      <c r="B258" s="228"/>
      <c r="C258" s="229"/>
      <c r="D258" s="221" t="s">
        <v>159</v>
      </c>
      <c r="E258" s="230" t="s">
        <v>19</v>
      </c>
      <c r="F258" s="231" t="s">
        <v>362</v>
      </c>
      <c r="G258" s="229"/>
      <c r="H258" s="232">
        <v>7.6799999999999997</v>
      </c>
      <c r="I258" s="233"/>
      <c r="J258" s="229"/>
      <c r="K258" s="229"/>
      <c r="L258" s="234"/>
      <c r="M258" s="235"/>
      <c r="N258" s="236"/>
      <c r="O258" s="236"/>
      <c r="P258" s="236"/>
      <c r="Q258" s="236"/>
      <c r="R258" s="236"/>
      <c r="S258" s="236"/>
      <c r="T258" s="23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8" t="s">
        <v>159</v>
      </c>
      <c r="AU258" s="238" t="s">
        <v>85</v>
      </c>
      <c r="AV258" s="13" t="s">
        <v>85</v>
      </c>
      <c r="AW258" s="13" t="s">
        <v>35</v>
      </c>
      <c r="AX258" s="13" t="s">
        <v>75</v>
      </c>
      <c r="AY258" s="238" t="s">
        <v>147</v>
      </c>
    </row>
    <row r="259" s="16" customFormat="1">
      <c r="A259" s="16"/>
      <c r="B259" s="260"/>
      <c r="C259" s="261"/>
      <c r="D259" s="221" t="s">
        <v>159</v>
      </c>
      <c r="E259" s="262" t="s">
        <v>120</v>
      </c>
      <c r="F259" s="263" t="s">
        <v>186</v>
      </c>
      <c r="G259" s="261"/>
      <c r="H259" s="264">
        <v>123.38</v>
      </c>
      <c r="I259" s="265"/>
      <c r="J259" s="261"/>
      <c r="K259" s="261"/>
      <c r="L259" s="266"/>
      <c r="M259" s="267"/>
      <c r="N259" s="268"/>
      <c r="O259" s="268"/>
      <c r="P259" s="268"/>
      <c r="Q259" s="268"/>
      <c r="R259" s="268"/>
      <c r="S259" s="268"/>
      <c r="T259" s="269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T259" s="270" t="s">
        <v>159</v>
      </c>
      <c r="AU259" s="270" t="s">
        <v>85</v>
      </c>
      <c r="AV259" s="16" t="s">
        <v>153</v>
      </c>
      <c r="AW259" s="16" t="s">
        <v>35</v>
      </c>
      <c r="AX259" s="16" t="s">
        <v>83</v>
      </c>
      <c r="AY259" s="270" t="s">
        <v>147</v>
      </c>
    </row>
    <row r="260" s="15" customFormat="1">
      <c r="A260" s="15"/>
      <c r="B260" s="250"/>
      <c r="C260" s="251"/>
      <c r="D260" s="221" t="s">
        <v>159</v>
      </c>
      <c r="E260" s="252" t="s">
        <v>19</v>
      </c>
      <c r="F260" s="253" t="s">
        <v>187</v>
      </c>
      <c r="G260" s="251"/>
      <c r="H260" s="252" t="s">
        <v>19</v>
      </c>
      <c r="I260" s="254"/>
      <c r="J260" s="251"/>
      <c r="K260" s="251"/>
      <c r="L260" s="255"/>
      <c r="M260" s="256"/>
      <c r="N260" s="257"/>
      <c r="O260" s="257"/>
      <c r="P260" s="257"/>
      <c r="Q260" s="257"/>
      <c r="R260" s="257"/>
      <c r="S260" s="257"/>
      <c r="T260" s="258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59" t="s">
        <v>159</v>
      </c>
      <c r="AU260" s="259" t="s">
        <v>85</v>
      </c>
      <c r="AV260" s="15" t="s">
        <v>83</v>
      </c>
      <c r="AW260" s="15" t="s">
        <v>35</v>
      </c>
      <c r="AX260" s="15" t="s">
        <v>75</v>
      </c>
      <c r="AY260" s="259" t="s">
        <v>147</v>
      </c>
    </row>
    <row r="261" s="13" customFormat="1">
      <c r="A261" s="13"/>
      <c r="B261" s="228"/>
      <c r="C261" s="229"/>
      <c r="D261" s="221" t="s">
        <v>159</v>
      </c>
      <c r="E261" s="229"/>
      <c r="F261" s="231" t="s">
        <v>363</v>
      </c>
      <c r="G261" s="229"/>
      <c r="H261" s="232">
        <v>49.351999999999997</v>
      </c>
      <c r="I261" s="233"/>
      <c r="J261" s="229"/>
      <c r="K261" s="229"/>
      <c r="L261" s="234"/>
      <c r="M261" s="235"/>
      <c r="N261" s="236"/>
      <c r="O261" s="236"/>
      <c r="P261" s="236"/>
      <c r="Q261" s="236"/>
      <c r="R261" s="236"/>
      <c r="S261" s="236"/>
      <c r="T261" s="23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8" t="s">
        <v>159</v>
      </c>
      <c r="AU261" s="238" t="s">
        <v>85</v>
      </c>
      <c r="AV261" s="13" t="s">
        <v>85</v>
      </c>
      <c r="AW261" s="13" t="s">
        <v>4</v>
      </c>
      <c r="AX261" s="13" t="s">
        <v>83</v>
      </c>
      <c r="AY261" s="238" t="s">
        <v>147</v>
      </c>
    </row>
    <row r="262" s="2" customFormat="1" ht="24.15" customHeight="1">
      <c r="A262" s="39"/>
      <c r="B262" s="40"/>
      <c r="C262" s="207" t="s">
        <v>364</v>
      </c>
      <c r="D262" s="207" t="s">
        <v>149</v>
      </c>
      <c r="E262" s="208" t="s">
        <v>365</v>
      </c>
      <c r="F262" s="209" t="s">
        <v>366</v>
      </c>
      <c r="G262" s="210" t="s">
        <v>268</v>
      </c>
      <c r="H262" s="211">
        <v>74.028000000000006</v>
      </c>
      <c r="I262" s="212"/>
      <c r="J262" s="213">
        <f>ROUND(I262*H262,1)</f>
        <v>0</v>
      </c>
      <c r="K262" s="214"/>
      <c r="L262" s="45"/>
      <c r="M262" s="215" t="s">
        <v>19</v>
      </c>
      <c r="N262" s="216" t="s">
        <v>46</v>
      </c>
      <c r="O262" s="85"/>
      <c r="P262" s="217">
        <f>O262*H262</f>
        <v>0</v>
      </c>
      <c r="Q262" s="217">
        <v>0</v>
      </c>
      <c r="R262" s="217">
        <f>Q262*H262</f>
        <v>0</v>
      </c>
      <c r="S262" s="217">
        <v>0</v>
      </c>
      <c r="T262" s="218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9" t="s">
        <v>153</v>
      </c>
      <c r="AT262" s="219" t="s">
        <v>149</v>
      </c>
      <c r="AU262" s="219" t="s">
        <v>85</v>
      </c>
      <c r="AY262" s="18" t="s">
        <v>147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18" t="s">
        <v>83</v>
      </c>
      <c r="BK262" s="220">
        <f>ROUND(I262*H262,1)</f>
        <v>0</v>
      </c>
      <c r="BL262" s="18" t="s">
        <v>153</v>
      </c>
      <c r="BM262" s="219" t="s">
        <v>367</v>
      </c>
    </row>
    <row r="263" s="2" customFormat="1">
      <c r="A263" s="39"/>
      <c r="B263" s="40"/>
      <c r="C263" s="41"/>
      <c r="D263" s="221" t="s">
        <v>155</v>
      </c>
      <c r="E263" s="41"/>
      <c r="F263" s="222" t="s">
        <v>368</v>
      </c>
      <c r="G263" s="41"/>
      <c r="H263" s="41"/>
      <c r="I263" s="223"/>
      <c r="J263" s="41"/>
      <c r="K263" s="41"/>
      <c r="L263" s="45"/>
      <c r="M263" s="224"/>
      <c r="N263" s="225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155</v>
      </c>
      <c r="AU263" s="18" t="s">
        <v>85</v>
      </c>
    </row>
    <row r="264" s="2" customFormat="1">
      <c r="A264" s="39"/>
      <c r="B264" s="40"/>
      <c r="C264" s="41"/>
      <c r="D264" s="226" t="s">
        <v>157</v>
      </c>
      <c r="E264" s="41"/>
      <c r="F264" s="227" t="s">
        <v>369</v>
      </c>
      <c r="G264" s="41"/>
      <c r="H264" s="41"/>
      <c r="I264" s="223"/>
      <c r="J264" s="41"/>
      <c r="K264" s="41"/>
      <c r="L264" s="45"/>
      <c r="M264" s="224"/>
      <c r="N264" s="225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157</v>
      </c>
      <c r="AU264" s="18" t="s">
        <v>85</v>
      </c>
    </row>
    <row r="265" s="13" customFormat="1">
      <c r="A265" s="13"/>
      <c r="B265" s="228"/>
      <c r="C265" s="229"/>
      <c r="D265" s="221" t="s">
        <v>159</v>
      </c>
      <c r="E265" s="230" t="s">
        <v>19</v>
      </c>
      <c r="F265" s="231" t="s">
        <v>120</v>
      </c>
      <c r="G265" s="229"/>
      <c r="H265" s="232">
        <v>123.38</v>
      </c>
      <c r="I265" s="233"/>
      <c r="J265" s="229"/>
      <c r="K265" s="229"/>
      <c r="L265" s="234"/>
      <c r="M265" s="235"/>
      <c r="N265" s="236"/>
      <c r="O265" s="236"/>
      <c r="P265" s="236"/>
      <c r="Q265" s="236"/>
      <c r="R265" s="236"/>
      <c r="S265" s="236"/>
      <c r="T265" s="23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8" t="s">
        <v>159</v>
      </c>
      <c r="AU265" s="238" t="s">
        <v>85</v>
      </c>
      <c r="AV265" s="13" t="s">
        <v>85</v>
      </c>
      <c r="AW265" s="13" t="s">
        <v>35</v>
      </c>
      <c r="AX265" s="13" t="s">
        <v>83</v>
      </c>
      <c r="AY265" s="238" t="s">
        <v>147</v>
      </c>
    </row>
    <row r="266" s="15" customFormat="1">
      <c r="A266" s="15"/>
      <c r="B266" s="250"/>
      <c r="C266" s="251"/>
      <c r="D266" s="221" t="s">
        <v>159</v>
      </c>
      <c r="E266" s="252" t="s">
        <v>19</v>
      </c>
      <c r="F266" s="253" t="s">
        <v>187</v>
      </c>
      <c r="G266" s="251"/>
      <c r="H266" s="252" t="s">
        <v>19</v>
      </c>
      <c r="I266" s="254"/>
      <c r="J266" s="251"/>
      <c r="K266" s="251"/>
      <c r="L266" s="255"/>
      <c r="M266" s="256"/>
      <c r="N266" s="257"/>
      <c r="O266" s="257"/>
      <c r="P266" s="257"/>
      <c r="Q266" s="257"/>
      <c r="R266" s="257"/>
      <c r="S266" s="257"/>
      <c r="T266" s="258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9" t="s">
        <v>159</v>
      </c>
      <c r="AU266" s="259" t="s">
        <v>85</v>
      </c>
      <c r="AV266" s="15" t="s">
        <v>83</v>
      </c>
      <c r="AW266" s="15" t="s">
        <v>35</v>
      </c>
      <c r="AX266" s="15" t="s">
        <v>75</v>
      </c>
      <c r="AY266" s="259" t="s">
        <v>147</v>
      </c>
    </row>
    <row r="267" s="13" customFormat="1">
      <c r="A267" s="13"/>
      <c r="B267" s="228"/>
      <c r="C267" s="229"/>
      <c r="D267" s="221" t="s">
        <v>159</v>
      </c>
      <c r="E267" s="229"/>
      <c r="F267" s="231" t="s">
        <v>370</v>
      </c>
      <c r="G267" s="229"/>
      <c r="H267" s="232">
        <v>74.028000000000006</v>
      </c>
      <c r="I267" s="233"/>
      <c r="J267" s="229"/>
      <c r="K267" s="229"/>
      <c r="L267" s="234"/>
      <c r="M267" s="235"/>
      <c r="N267" s="236"/>
      <c r="O267" s="236"/>
      <c r="P267" s="236"/>
      <c r="Q267" s="236"/>
      <c r="R267" s="236"/>
      <c r="S267" s="236"/>
      <c r="T267" s="23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8" t="s">
        <v>159</v>
      </c>
      <c r="AU267" s="238" t="s">
        <v>85</v>
      </c>
      <c r="AV267" s="13" t="s">
        <v>85</v>
      </c>
      <c r="AW267" s="13" t="s">
        <v>4</v>
      </c>
      <c r="AX267" s="13" t="s">
        <v>83</v>
      </c>
      <c r="AY267" s="238" t="s">
        <v>147</v>
      </c>
    </row>
    <row r="268" s="12" customFormat="1" ht="22.8" customHeight="1">
      <c r="A268" s="12"/>
      <c r="B268" s="191"/>
      <c r="C268" s="192"/>
      <c r="D268" s="193" t="s">
        <v>74</v>
      </c>
      <c r="E268" s="205" t="s">
        <v>167</v>
      </c>
      <c r="F268" s="205" t="s">
        <v>371</v>
      </c>
      <c r="G268" s="192"/>
      <c r="H268" s="192"/>
      <c r="I268" s="195"/>
      <c r="J268" s="206">
        <f>BK268</f>
        <v>0</v>
      </c>
      <c r="K268" s="192"/>
      <c r="L268" s="197"/>
      <c r="M268" s="198"/>
      <c r="N268" s="199"/>
      <c r="O268" s="199"/>
      <c r="P268" s="200">
        <f>SUM(P269:P276)</f>
        <v>0</v>
      </c>
      <c r="Q268" s="199"/>
      <c r="R268" s="200">
        <f>SUM(R269:R276)</f>
        <v>0</v>
      </c>
      <c r="S268" s="199"/>
      <c r="T268" s="201">
        <f>SUM(T269:T276)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2" t="s">
        <v>83</v>
      </c>
      <c r="AT268" s="203" t="s">
        <v>74</v>
      </c>
      <c r="AU268" s="203" t="s">
        <v>83</v>
      </c>
      <c r="AY268" s="202" t="s">
        <v>147</v>
      </c>
      <c r="BK268" s="204">
        <f>SUM(BK269:BK276)</f>
        <v>0</v>
      </c>
    </row>
    <row r="269" s="2" customFormat="1" ht="21.75" customHeight="1">
      <c r="A269" s="39"/>
      <c r="B269" s="40"/>
      <c r="C269" s="207" t="s">
        <v>372</v>
      </c>
      <c r="D269" s="207" t="s">
        <v>149</v>
      </c>
      <c r="E269" s="208" t="s">
        <v>373</v>
      </c>
      <c r="F269" s="209" t="s">
        <v>374</v>
      </c>
      <c r="G269" s="210" t="s">
        <v>152</v>
      </c>
      <c r="H269" s="211">
        <v>74</v>
      </c>
      <c r="I269" s="212"/>
      <c r="J269" s="213">
        <f>ROUND(I269*H269,1)</f>
        <v>0</v>
      </c>
      <c r="K269" s="214"/>
      <c r="L269" s="45"/>
      <c r="M269" s="215" t="s">
        <v>19</v>
      </c>
      <c r="N269" s="216" t="s">
        <v>46</v>
      </c>
      <c r="O269" s="85"/>
      <c r="P269" s="217">
        <f>O269*H269</f>
        <v>0</v>
      </c>
      <c r="Q269" s="217">
        <v>0</v>
      </c>
      <c r="R269" s="217">
        <f>Q269*H269</f>
        <v>0</v>
      </c>
      <c r="S269" s="217">
        <v>0</v>
      </c>
      <c r="T269" s="218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9" t="s">
        <v>153</v>
      </c>
      <c r="AT269" s="219" t="s">
        <v>149</v>
      </c>
      <c r="AU269" s="219" t="s">
        <v>85</v>
      </c>
      <c r="AY269" s="18" t="s">
        <v>147</v>
      </c>
      <c r="BE269" s="220">
        <f>IF(N269="základní",J269,0)</f>
        <v>0</v>
      </c>
      <c r="BF269" s="220">
        <f>IF(N269="snížená",J269,0)</f>
        <v>0</v>
      </c>
      <c r="BG269" s="220">
        <f>IF(N269="zákl. přenesená",J269,0)</f>
        <v>0</v>
      </c>
      <c r="BH269" s="220">
        <f>IF(N269="sníž. přenesená",J269,0)</f>
        <v>0</v>
      </c>
      <c r="BI269" s="220">
        <f>IF(N269="nulová",J269,0)</f>
        <v>0</v>
      </c>
      <c r="BJ269" s="18" t="s">
        <v>83</v>
      </c>
      <c r="BK269" s="220">
        <f>ROUND(I269*H269,1)</f>
        <v>0</v>
      </c>
      <c r="BL269" s="18" t="s">
        <v>153</v>
      </c>
      <c r="BM269" s="219" t="s">
        <v>375</v>
      </c>
    </row>
    <row r="270" s="2" customFormat="1">
      <c r="A270" s="39"/>
      <c r="B270" s="40"/>
      <c r="C270" s="41"/>
      <c r="D270" s="221" t="s">
        <v>155</v>
      </c>
      <c r="E270" s="41"/>
      <c r="F270" s="222" t="s">
        <v>376</v>
      </c>
      <c r="G270" s="41"/>
      <c r="H270" s="41"/>
      <c r="I270" s="223"/>
      <c r="J270" s="41"/>
      <c r="K270" s="41"/>
      <c r="L270" s="45"/>
      <c r="M270" s="224"/>
      <c r="N270" s="225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155</v>
      </c>
      <c r="AU270" s="18" t="s">
        <v>85</v>
      </c>
    </row>
    <row r="271" s="2" customFormat="1">
      <c r="A271" s="39"/>
      <c r="B271" s="40"/>
      <c r="C271" s="41"/>
      <c r="D271" s="226" t="s">
        <v>157</v>
      </c>
      <c r="E271" s="41"/>
      <c r="F271" s="227" t="s">
        <v>377</v>
      </c>
      <c r="G271" s="41"/>
      <c r="H271" s="41"/>
      <c r="I271" s="223"/>
      <c r="J271" s="41"/>
      <c r="K271" s="41"/>
      <c r="L271" s="45"/>
      <c r="M271" s="224"/>
      <c r="N271" s="225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157</v>
      </c>
      <c r="AU271" s="18" t="s">
        <v>85</v>
      </c>
    </row>
    <row r="272" s="13" customFormat="1">
      <c r="A272" s="13"/>
      <c r="B272" s="228"/>
      <c r="C272" s="229"/>
      <c r="D272" s="221" t="s">
        <v>159</v>
      </c>
      <c r="E272" s="230" t="s">
        <v>19</v>
      </c>
      <c r="F272" s="231" t="s">
        <v>378</v>
      </c>
      <c r="G272" s="229"/>
      <c r="H272" s="232">
        <v>74</v>
      </c>
      <c r="I272" s="233"/>
      <c r="J272" s="229"/>
      <c r="K272" s="229"/>
      <c r="L272" s="234"/>
      <c r="M272" s="235"/>
      <c r="N272" s="236"/>
      <c r="O272" s="236"/>
      <c r="P272" s="236"/>
      <c r="Q272" s="236"/>
      <c r="R272" s="236"/>
      <c r="S272" s="236"/>
      <c r="T272" s="23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8" t="s">
        <v>159</v>
      </c>
      <c r="AU272" s="238" t="s">
        <v>85</v>
      </c>
      <c r="AV272" s="13" t="s">
        <v>85</v>
      </c>
      <c r="AW272" s="13" t="s">
        <v>35</v>
      </c>
      <c r="AX272" s="13" t="s">
        <v>83</v>
      </c>
      <c r="AY272" s="238" t="s">
        <v>147</v>
      </c>
    </row>
    <row r="273" s="2" customFormat="1" ht="21.75" customHeight="1">
      <c r="A273" s="39"/>
      <c r="B273" s="40"/>
      <c r="C273" s="207" t="s">
        <v>379</v>
      </c>
      <c r="D273" s="207" t="s">
        <v>149</v>
      </c>
      <c r="E273" s="208" t="s">
        <v>380</v>
      </c>
      <c r="F273" s="209" t="s">
        <v>381</v>
      </c>
      <c r="G273" s="210" t="s">
        <v>152</v>
      </c>
      <c r="H273" s="211">
        <v>76.5</v>
      </c>
      <c r="I273" s="212"/>
      <c r="J273" s="213">
        <f>ROUND(I273*H273,1)</f>
        <v>0</v>
      </c>
      <c r="K273" s="214"/>
      <c r="L273" s="45"/>
      <c r="M273" s="215" t="s">
        <v>19</v>
      </c>
      <c r="N273" s="216" t="s">
        <v>46</v>
      </c>
      <c r="O273" s="85"/>
      <c r="P273" s="217">
        <f>O273*H273</f>
        <v>0</v>
      </c>
      <c r="Q273" s="217">
        <v>0</v>
      </c>
      <c r="R273" s="217">
        <f>Q273*H273</f>
        <v>0</v>
      </c>
      <c r="S273" s="217">
        <v>0</v>
      </c>
      <c r="T273" s="218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9" t="s">
        <v>153</v>
      </c>
      <c r="AT273" s="219" t="s">
        <v>149</v>
      </c>
      <c r="AU273" s="219" t="s">
        <v>85</v>
      </c>
      <c r="AY273" s="18" t="s">
        <v>147</v>
      </c>
      <c r="BE273" s="220">
        <f>IF(N273="základní",J273,0)</f>
        <v>0</v>
      </c>
      <c r="BF273" s="220">
        <f>IF(N273="snížená",J273,0)</f>
        <v>0</v>
      </c>
      <c r="BG273" s="220">
        <f>IF(N273="zákl. přenesená",J273,0)</f>
        <v>0</v>
      </c>
      <c r="BH273" s="220">
        <f>IF(N273="sníž. přenesená",J273,0)</f>
        <v>0</v>
      </c>
      <c r="BI273" s="220">
        <f>IF(N273="nulová",J273,0)</f>
        <v>0</v>
      </c>
      <c r="BJ273" s="18" t="s">
        <v>83</v>
      </c>
      <c r="BK273" s="220">
        <f>ROUND(I273*H273,1)</f>
        <v>0</v>
      </c>
      <c r="BL273" s="18" t="s">
        <v>153</v>
      </c>
      <c r="BM273" s="219" t="s">
        <v>382</v>
      </c>
    </row>
    <row r="274" s="2" customFormat="1">
      <c r="A274" s="39"/>
      <c r="B274" s="40"/>
      <c r="C274" s="41"/>
      <c r="D274" s="221" t="s">
        <v>155</v>
      </c>
      <c r="E274" s="41"/>
      <c r="F274" s="222" t="s">
        <v>383</v>
      </c>
      <c r="G274" s="41"/>
      <c r="H274" s="41"/>
      <c r="I274" s="223"/>
      <c r="J274" s="41"/>
      <c r="K274" s="41"/>
      <c r="L274" s="45"/>
      <c r="M274" s="224"/>
      <c r="N274" s="225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155</v>
      </c>
      <c r="AU274" s="18" t="s">
        <v>85</v>
      </c>
    </row>
    <row r="275" s="2" customFormat="1">
      <c r="A275" s="39"/>
      <c r="B275" s="40"/>
      <c r="C275" s="41"/>
      <c r="D275" s="226" t="s">
        <v>157</v>
      </c>
      <c r="E275" s="41"/>
      <c r="F275" s="227" t="s">
        <v>384</v>
      </c>
      <c r="G275" s="41"/>
      <c r="H275" s="41"/>
      <c r="I275" s="223"/>
      <c r="J275" s="41"/>
      <c r="K275" s="41"/>
      <c r="L275" s="45"/>
      <c r="M275" s="224"/>
      <c r="N275" s="225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157</v>
      </c>
      <c r="AU275" s="18" t="s">
        <v>85</v>
      </c>
    </row>
    <row r="276" s="13" customFormat="1">
      <c r="A276" s="13"/>
      <c r="B276" s="228"/>
      <c r="C276" s="229"/>
      <c r="D276" s="221" t="s">
        <v>159</v>
      </c>
      <c r="E276" s="230" t="s">
        <v>19</v>
      </c>
      <c r="F276" s="231" t="s">
        <v>385</v>
      </c>
      <c r="G276" s="229"/>
      <c r="H276" s="232">
        <v>76.5</v>
      </c>
      <c r="I276" s="233"/>
      <c r="J276" s="229"/>
      <c r="K276" s="229"/>
      <c r="L276" s="234"/>
      <c r="M276" s="235"/>
      <c r="N276" s="236"/>
      <c r="O276" s="236"/>
      <c r="P276" s="236"/>
      <c r="Q276" s="236"/>
      <c r="R276" s="236"/>
      <c r="S276" s="236"/>
      <c r="T276" s="23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8" t="s">
        <v>159</v>
      </c>
      <c r="AU276" s="238" t="s">
        <v>85</v>
      </c>
      <c r="AV276" s="13" t="s">
        <v>85</v>
      </c>
      <c r="AW276" s="13" t="s">
        <v>35</v>
      </c>
      <c r="AX276" s="13" t="s">
        <v>83</v>
      </c>
      <c r="AY276" s="238" t="s">
        <v>147</v>
      </c>
    </row>
    <row r="277" s="12" customFormat="1" ht="22.8" customHeight="1">
      <c r="A277" s="12"/>
      <c r="B277" s="191"/>
      <c r="C277" s="192"/>
      <c r="D277" s="193" t="s">
        <v>74</v>
      </c>
      <c r="E277" s="205" t="s">
        <v>153</v>
      </c>
      <c r="F277" s="205" t="s">
        <v>386</v>
      </c>
      <c r="G277" s="192"/>
      <c r="H277" s="192"/>
      <c r="I277" s="195"/>
      <c r="J277" s="206">
        <f>BK277</f>
        <v>0</v>
      </c>
      <c r="K277" s="192"/>
      <c r="L277" s="197"/>
      <c r="M277" s="198"/>
      <c r="N277" s="199"/>
      <c r="O277" s="199"/>
      <c r="P277" s="200">
        <f>SUM(P278:P309)</f>
        <v>0</v>
      </c>
      <c r="Q277" s="199"/>
      <c r="R277" s="200">
        <f>SUM(R278:R309)</f>
        <v>2.12771</v>
      </c>
      <c r="S277" s="199"/>
      <c r="T277" s="201">
        <f>SUM(T278:T309)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2" t="s">
        <v>83</v>
      </c>
      <c r="AT277" s="203" t="s">
        <v>74</v>
      </c>
      <c r="AU277" s="203" t="s">
        <v>83</v>
      </c>
      <c r="AY277" s="202" t="s">
        <v>147</v>
      </c>
      <c r="BK277" s="204">
        <f>SUM(BK278:BK309)</f>
        <v>0</v>
      </c>
    </row>
    <row r="278" s="2" customFormat="1" ht="16.5" customHeight="1">
      <c r="A278" s="39"/>
      <c r="B278" s="40"/>
      <c r="C278" s="207" t="s">
        <v>387</v>
      </c>
      <c r="D278" s="207" t="s">
        <v>149</v>
      </c>
      <c r="E278" s="208" t="s">
        <v>388</v>
      </c>
      <c r="F278" s="209" t="s">
        <v>389</v>
      </c>
      <c r="G278" s="210" t="s">
        <v>176</v>
      </c>
      <c r="H278" s="211">
        <v>2.8079999999999998</v>
      </c>
      <c r="I278" s="212"/>
      <c r="J278" s="213">
        <f>ROUND(I278*H278,1)</f>
        <v>0</v>
      </c>
      <c r="K278" s="214"/>
      <c r="L278" s="45"/>
      <c r="M278" s="215" t="s">
        <v>19</v>
      </c>
      <c r="N278" s="216" t="s">
        <v>46</v>
      </c>
      <c r="O278" s="85"/>
      <c r="P278" s="217">
        <f>O278*H278</f>
        <v>0</v>
      </c>
      <c r="Q278" s="217">
        <v>0</v>
      </c>
      <c r="R278" s="217">
        <f>Q278*H278</f>
        <v>0</v>
      </c>
      <c r="S278" s="217">
        <v>0</v>
      </c>
      <c r="T278" s="218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9" t="s">
        <v>153</v>
      </c>
      <c r="AT278" s="219" t="s">
        <v>149</v>
      </c>
      <c r="AU278" s="219" t="s">
        <v>85</v>
      </c>
      <c r="AY278" s="18" t="s">
        <v>147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18" t="s">
        <v>83</v>
      </c>
      <c r="BK278" s="220">
        <f>ROUND(I278*H278,1)</f>
        <v>0</v>
      </c>
      <c r="BL278" s="18" t="s">
        <v>153</v>
      </c>
      <c r="BM278" s="219" t="s">
        <v>390</v>
      </c>
    </row>
    <row r="279" s="2" customFormat="1">
      <c r="A279" s="39"/>
      <c r="B279" s="40"/>
      <c r="C279" s="41"/>
      <c r="D279" s="221" t="s">
        <v>155</v>
      </c>
      <c r="E279" s="41"/>
      <c r="F279" s="222" t="s">
        <v>391</v>
      </c>
      <c r="G279" s="41"/>
      <c r="H279" s="41"/>
      <c r="I279" s="223"/>
      <c r="J279" s="41"/>
      <c r="K279" s="41"/>
      <c r="L279" s="45"/>
      <c r="M279" s="224"/>
      <c r="N279" s="225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155</v>
      </c>
      <c r="AU279" s="18" t="s">
        <v>85</v>
      </c>
    </row>
    <row r="280" s="2" customFormat="1">
      <c r="A280" s="39"/>
      <c r="B280" s="40"/>
      <c r="C280" s="41"/>
      <c r="D280" s="226" t="s">
        <v>157</v>
      </c>
      <c r="E280" s="41"/>
      <c r="F280" s="227" t="s">
        <v>392</v>
      </c>
      <c r="G280" s="41"/>
      <c r="H280" s="41"/>
      <c r="I280" s="223"/>
      <c r="J280" s="41"/>
      <c r="K280" s="41"/>
      <c r="L280" s="45"/>
      <c r="M280" s="224"/>
      <c r="N280" s="225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157</v>
      </c>
      <c r="AU280" s="18" t="s">
        <v>85</v>
      </c>
    </row>
    <row r="281" s="13" customFormat="1">
      <c r="A281" s="13"/>
      <c r="B281" s="228"/>
      <c r="C281" s="229"/>
      <c r="D281" s="221" t="s">
        <v>159</v>
      </c>
      <c r="E281" s="230" t="s">
        <v>393</v>
      </c>
      <c r="F281" s="231" t="s">
        <v>394</v>
      </c>
      <c r="G281" s="229"/>
      <c r="H281" s="232">
        <v>0.76800000000000002</v>
      </c>
      <c r="I281" s="233"/>
      <c r="J281" s="229"/>
      <c r="K281" s="229"/>
      <c r="L281" s="234"/>
      <c r="M281" s="235"/>
      <c r="N281" s="236"/>
      <c r="O281" s="236"/>
      <c r="P281" s="236"/>
      <c r="Q281" s="236"/>
      <c r="R281" s="236"/>
      <c r="S281" s="236"/>
      <c r="T281" s="23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8" t="s">
        <v>159</v>
      </c>
      <c r="AU281" s="238" t="s">
        <v>85</v>
      </c>
      <c r="AV281" s="13" t="s">
        <v>85</v>
      </c>
      <c r="AW281" s="13" t="s">
        <v>35</v>
      </c>
      <c r="AX281" s="13" t="s">
        <v>75</v>
      </c>
      <c r="AY281" s="238" t="s">
        <v>147</v>
      </c>
    </row>
    <row r="282" s="13" customFormat="1">
      <c r="A282" s="13"/>
      <c r="B282" s="228"/>
      <c r="C282" s="229"/>
      <c r="D282" s="221" t="s">
        <v>159</v>
      </c>
      <c r="E282" s="230" t="s">
        <v>395</v>
      </c>
      <c r="F282" s="231" t="s">
        <v>396</v>
      </c>
      <c r="G282" s="229"/>
      <c r="H282" s="232">
        <v>2.04</v>
      </c>
      <c r="I282" s="233"/>
      <c r="J282" s="229"/>
      <c r="K282" s="229"/>
      <c r="L282" s="234"/>
      <c r="M282" s="235"/>
      <c r="N282" s="236"/>
      <c r="O282" s="236"/>
      <c r="P282" s="236"/>
      <c r="Q282" s="236"/>
      <c r="R282" s="236"/>
      <c r="S282" s="236"/>
      <c r="T282" s="237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8" t="s">
        <v>159</v>
      </c>
      <c r="AU282" s="238" t="s">
        <v>85</v>
      </c>
      <c r="AV282" s="13" t="s">
        <v>85</v>
      </c>
      <c r="AW282" s="13" t="s">
        <v>35</v>
      </c>
      <c r="AX282" s="13" t="s">
        <v>75</v>
      </c>
      <c r="AY282" s="238" t="s">
        <v>147</v>
      </c>
    </row>
    <row r="283" s="16" customFormat="1">
      <c r="A283" s="16"/>
      <c r="B283" s="260"/>
      <c r="C283" s="261"/>
      <c r="D283" s="221" t="s">
        <v>159</v>
      </c>
      <c r="E283" s="262" t="s">
        <v>99</v>
      </c>
      <c r="F283" s="263" t="s">
        <v>186</v>
      </c>
      <c r="G283" s="261"/>
      <c r="H283" s="264">
        <v>2.8079999999999998</v>
      </c>
      <c r="I283" s="265"/>
      <c r="J283" s="261"/>
      <c r="K283" s="261"/>
      <c r="L283" s="266"/>
      <c r="M283" s="267"/>
      <c r="N283" s="268"/>
      <c r="O283" s="268"/>
      <c r="P283" s="268"/>
      <c r="Q283" s="268"/>
      <c r="R283" s="268"/>
      <c r="S283" s="268"/>
      <c r="T283" s="269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T283" s="270" t="s">
        <v>159</v>
      </c>
      <c r="AU283" s="270" t="s">
        <v>85</v>
      </c>
      <c r="AV283" s="16" t="s">
        <v>153</v>
      </c>
      <c r="AW283" s="16" t="s">
        <v>35</v>
      </c>
      <c r="AX283" s="16" t="s">
        <v>83</v>
      </c>
      <c r="AY283" s="270" t="s">
        <v>147</v>
      </c>
    </row>
    <row r="284" s="2" customFormat="1" ht="24.15" customHeight="1">
      <c r="A284" s="39"/>
      <c r="B284" s="40"/>
      <c r="C284" s="207" t="s">
        <v>397</v>
      </c>
      <c r="D284" s="207" t="s">
        <v>149</v>
      </c>
      <c r="E284" s="208" t="s">
        <v>398</v>
      </c>
      <c r="F284" s="209" t="s">
        <v>399</v>
      </c>
      <c r="G284" s="210" t="s">
        <v>400</v>
      </c>
      <c r="H284" s="211">
        <v>59</v>
      </c>
      <c r="I284" s="212"/>
      <c r="J284" s="213">
        <f>ROUND(I284*H284,1)</f>
        <v>0</v>
      </c>
      <c r="K284" s="214"/>
      <c r="L284" s="45"/>
      <c r="M284" s="215" t="s">
        <v>19</v>
      </c>
      <c r="N284" s="216" t="s">
        <v>46</v>
      </c>
      <c r="O284" s="85"/>
      <c r="P284" s="217">
        <f>O284*H284</f>
        <v>0</v>
      </c>
      <c r="Q284" s="217">
        <v>0.00165</v>
      </c>
      <c r="R284" s="217">
        <f>Q284*H284</f>
        <v>0.097350000000000006</v>
      </c>
      <c r="S284" s="217">
        <v>0</v>
      </c>
      <c r="T284" s="218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9" t="s">
        <v>153</v>
      </c>
      <c r="AT284" s="219" t="s">
        <v>149</v>
      </c>
      <c r="AU284" s="219" t="s">
        <v>85</v>
      </c>
      <c r="AY284" s="18" t="s">
        <v>147</v>
      </c>
      <c r="BE284" s="220">
        <f>IF(N284="základní",J284,0)</f>
        <v>0</v>
      </c>
      <c r="BF284" s="220">
        <f>IF(N284="snížená",J284,0)</f>
        <v>0</v>
      </c>
      <c r="BG284" s="220">
        <f>IF(N284="zákl. přenesená",J284,0)</f>
        <v>0</v>
      </c>
      <c r="BH284" s="220">
        <f>IF(N284="sníž. přenesená",J284,0)</f>
        <v>0</v>
      </c>
      <c r="BI284" s="220">
        <f>IF(N284="nulová",J284,0)</f>
        <v>0</v>
      </c>
      <c r="BJ284" s="18" t="s">
        <v>83</v>
      </c>
      <c r="BK284" s="220">
        <f>ROUND(I284*H284,1)</f>
        <v>0</v>
      </c>
      <c r="BL284" s="18" t="s">
        <v>153</v>
      </c>
      <c r="BM284" s="219" t="s">
        <v>401</v>
      </c>
    </row>
    <row r="285" s="2" customFormat="1">
      <c r="A285" s="39"/>
      <c r="B285" s="40"/>
      <c r="C285" s="41"/>
      <c r="D285" s="221" t="s">
        <v>155</v>
      </c>
      <c r="E285" s="41"/>
      <c r="F285" s="222" t="s">
        <v>402</v>
      </c>
      <c r="G285" s="41"/>
      <c r="H285" s="41"/>
      <c r="I285" s="223"/>
      <c r="J285" s="41"/>
      <c r="K285" s="41"/>
      <c r="L285" s="45"/>
      <c r="M285" s="224"/>
      <c r="N285" s="225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155</v>
      </c>
      <c r="AU285" s="18" t="s">
        <v>85</v>
      </c>
    </row>
    <row r="286" s="2" customFormat="1">
      <c r="A286" s="39"/>
      <c r="B286" s="40"/>
      <c r="C286" s="41"/>
      <c r="D286" s="226" t="s">
        <v>157</v>
      </c>
      <c r="E286" s="41"/>
      <c r="F286" s="227" t="s">
        <v>403</v>
      </c>
      <c r="G286" s="41"/>
      <c r="H286" s="41"/>
      <c r="I286" s="223"/>
      <c r="J286" s="41"/>
      <c r="K286" s="41"/>
      <c r="L286" s="45"/>
      <c r="M286" s="224"/>
      <c r="N286" s="225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157</v>
      </c>
      <c r="AU286" s="18" t="s">
        <v>85</v>
      </c>
    </row>
    <row r="287" s="13" customFormat="1">
      <c r="A287" s="13"/>
      <c r="B287" s="228"/>
      <c r="C287" s="229"/>
      <c r="D287" s="221" t="s">
        <v>159</v>
      </c>
      <c r="E287" s="230" t="s">
        <v>19</v>
      </c>
      <c r="F287" s="231" t="s">
        <v>404</v>
      </c>
      <c r="G287" s="229"/>
      <c r="H287" s="232">
        <v>59.200000000000003</v>
      </c>
      <c r="I287" s="233"/>
      <c r="J287" s="229"/>
      <c r="K287" s="229"/>
      <c r="L287" s="234"/>
      <c r="M287" s="235"/>
      <c r="N287" s="236"/>
      <c r="O287" s="236"/>
      <c r="P287" s="236"/>
      <c r="Q287" s="236"/>
      <c r="R287" s="236"/>
      <c r="S287" s="236"/>
      <c r="T287" s="23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8" t="s">
        <v>159</v>
      </c>
      <c r="AU287" s="238" t="s">
        <v>85</v>
      </c>
      <c r="AV287" s="13" t="s">
        <v>85</v>
      </c>
      <c r="AW287" s="13" t="s">
        <v>35</v>
      </c>
      <c r="AX287" s="13" t="s">
        <v>75</v>
      </c>
      <c r="AY287" s="238" t="s">
        <v>147</v>
      </c>
    </row>
    <row r="288" s="13" customFormat="1">
      <c r="A288" s="13"/>
      <c r="B288" s="228"/>
      <c r="C288" s="229"/>
      <c r="D288" s="221" t="s">
        <v>159</v>
      </c>
      <c r="E288" s="230" t="s">
        <v>19</v>
      </c>
      <c r="F288" s="231" t="s">
        <v>405</v>
      </c>
      <c r="G288" s="229"/>
      <c r="H288" s="232">
        <v>59</v>
      </c>
      <c r="I288" s="233"/>
      <c r="J288" s="229"/>
      <c r="K288" s="229"/>
      <c r="L288" s="234"/>
      <c r="M288" s="235"/>
      <c r="N288" s="236"/>
      <c r="O288" s="236"/>
      <c r="P288" s="236"/>
      <c r="Q288" s="236"/>
      <c r="R288" s="236"/>
      <c r="S288" s="236"/>
      <c r="T288" s="23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8" t="s">
        <v>159</v>
      </c>
      <c r="AU288" s="238" t="s">
        <v>85</v>
      </c>
      <c r="AV288" s="13" t="s">
        <v>85</v>
      </c>
      <c r="AW288" s="13" t="s">
        <v>35</v>
      </c>
      <c r="AX288" s="13" t="s">
        <v>83</v>
      </c>
      <c r="AY288" s="238" t="s">
        <v>147</v>
      </c>
    </row>
    <row r="289" s="2" customFormat="1" ht="16.5" customHeight="1">
      <c r="A289" s="39"/>
      <c r="B289" s="40"/>
      <c r="C289" s="271" t="s">
        <v>406</v>
      </c>
      <c r="D289" s="271" t="s">
        <v>330</v>
      </c>
      <c r="E289" s="272" t="s">
        <v>407</v>
      </c>
      <c r="F289" s="273" t="s">
        <v>408</v>
      </c>
      <c r="G289" s="274" t="s">
        <v>400</v>
      </c>
      <c r="H289" s="275">
        <v>59</v>
      </c>
      <c r="I289" s="276"/>
      <c r="J289" s="277">
        <f>ROUND(I289*H289,1)</f>
        <v>0</v>
      </c>
      <c r="K289" s="278"/>
      <c r="L289" s="279"/>
      <c r="M289" s="280" t="s">
        <v>19</v>
      </c>
      <c r="N289" s="281" t="s">
        <v>46</v>
      </c>
      <c r="O289" s="85"/>
      <c r="P289" s="217">
        <f>O289*H289</f>
        <v>0</v>
      </c>
      <c r="Q289" s="217">
        <v>0.016</v>
      </c>
      <c r="R289" s="217">
        <f>Q289*H289</f>
        <v>0.94400000000000006</v>
      </c>
      <c r="S289" s="217">
        <v>0</v>
      </c>
      <c r="T289" s="218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9" t="s">
        <v>220</v>
      </c>
      <c r="AT289" s="219" t="s">
        <v>330</v>
      </c>
      <c r="AU289" s="219" t="s">
        <v>85</v>
      </c>
      <c r="AY289" s="18" t="s">
        <v>147</v>
      </c>
      <c r="BE289" s="220">
        <f>IF(N289="základní",J289,0)</f>
        <v>0</v>
      </c>
      <c r="BF289" s="220">
        <f>IF(N289="snížená",J289,0)</f>
        <v>0</v>
      </c>
      <c r="BG289" s="220">
        <f>IF(N289="zákl. přenesená",J289,0)</f>
        <v>0</v>
      </c>
      <c r="BH289" s="220">
        <f>IF(N289="sníž. přenesená",J289,0)</f>
        <v>0</v>
      </c>
      <c r="BI289" s="220">
        <f>IF(N289="nulová",J289,0)</f>
        <v>0</v>
      </c>
      <c r="BJ289" s="18" t="s">
        <v>83</v>
      </c>
      <c r="BK289" s="220">
        <f>ROUND(I289*H289,1)</f>
        <v>0</v>
      </c>
      <c r="BL289" s="18" t="s">
        <v>153</v>
      </c>
      <c r="BM289" s="219" t="s">
        <v>409</v>
      </c>
    </row>
    <row r="290" s="2" customFormat="1">
      <c r="A290" s="39"/>
      <c r="B290" s="40"/>
      <c r="C290" s="41"/>
      <c r="D290" s="221" t="s">
        <v>155</v>
      </c>
      <c r="E290" s="41"/>
      <c r="F290" s="222" t="s">
        <v>408</v>
      </c>
      <c r="G290" s="41"/>
      <c r="H290" s="41"/>
      <c r="I290" s="223"/>
      <c r="J290" s="41"/>
      <c r="K290" s="41"/>
      <c r="L290" s="45"/>
      <c r="M290" s="224"/>
      <c r="N290" s="225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155</v>
      </c>
      <c r="AU290" s="18" t="s">
        <v>85</v>
      </c>
    </row>
    <row r="291" s="2" customFormat="1" ht="24.15" customHeight="1">
      <c r="A291" s="39"/>
      <c r="B291" s="40"/>
      <c r="C291" s="207" t="s">
        <v>410</v>
      </c>
      <c r="D291" s="207" t="s">
        <v>149</v>
      </c>
      <c r="E291" s="208" t="s">
        <v>411</v>
      </c>
      <c r="F291" s="209" t="s">
        <v>412</v>
      </c>
      <c r="G291" s="210" t="s">
        <v>400</v>
      </c>
      <c r="H291" s="211">
        <v>8</v>
      </c>
      <c r="I291" s="212"/>
      <c r="J291" s="213">
        <f>ROUND(I291*H291,1)</f>
        <v>0</v>
      </c>
      <c r="K291" s="214"/>
      <c r="L291" s="45"/>
      <c r="M291" s="215" t="s">
        <v>19</v>
      </c>
      <c r="N291" s="216" t="s">
        <v>46</v>
      </c>
      <c r="O291" s="85"/>
      <c r="P291" s="217">
        <f>O291*H291</f>
        <v>0</v>
      </c>
      <c r="Q291" s="217">
        <v>0.087419999999999998</v>
      </c>
      <c r="R291" s="217">
        <f>Q291*H291</f>
        <v>0.69935999999999998</v>
      </c>
      <c r="S291" s="217">
        <v>0</v>
      </c>
      <c r="T291" s="218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9" t="s">
        <v>153</v>
      </c>
      <c r="AT291" s="219" t="s">
        <v>149</v>
      </c>
      <c r="AU291" s="219" t="s">
        <v>85</v>
      </c>
      <c r="AY291" s="18" t="s">
        <v>147</v>
      </c>
      <c r="BE291" s="220">
        <f>IF(N291="základní",J291,0)</f>
        <v>0</v>
      </c>
      <c r="BF291" s="220">
        <f>IF(N291="snížená",J291,0)</f>
        <v>0</v>
      </c>
      <c r="BG291" s="220">
        <f>IF(N291="zákl. přenesená",J291,0)</f>
        <v>0</v>
      </c>
      <c r="BH291" s="220">
        <f>IF(N291="sníž. přenesená",J291,0)</f>
        <v>0</v>
      </c>
      <c r="BI291" s="220">
        <f>IF(N291="nulová",J291,0)</f>
        <v>0</v>
      </c>
      <c r="BJ291" s="18" t="s">
        <v>83</v>
      </c>
      <c r="BK291" s="220">
        <f>ROUND(I291*H291,1)</f>
        <v>0</v>
      </c>
      <c r="BL291" s="18" t="s">
        <v>153</v>
      </c>
      <c r="BM291" s="219" t="s">
        <v>413</v>
      </c>
    </row>
    <row r="292" s="2" customFormat="1">
      <c r="A292" s="39"/>
      <c r="B292" s="40"/>
      <c r="C292" s="41"/>
      <c r="D292" s="221" t="s">
        <v>155</v>
      </c>
      <c r="E292" s="41"/>
      <c r="F292" s="222" t="s">
        <v>414</v>
      </c>
      <c r="G292" s="41"/>
      <c r="H292" s="41"/>
      <c r="I292" s="223"/>
      <c r="J292" s="41"/>
      <c r="K292" s="41"/>
      <c r="L292" s="45"/>
      <c r="M292" s="224"/>
      <c r="N292" s="225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155</v>
      </c>
      <c r="AU292" s="18" t="s">
        <v>85</v>
      </c>
    </row>
    <row r="293" s="2" customFormat="1">
      <c r="A293" s="39"/>
      <c r="B293" s="40"/>
      <c r="C293" s="41"/>
      <c r="D293" s="226" t="s">
        <v>157</v>
      </c>
      <c r="E293" s="41"/>
      <c r="F293" s="227" t="s">
        <v>415</v>
      </c>
      <c r="G293" s="41"/>
      <c r="H293" s="41"/>
      <c r="I293" s="223"/>
      <c r="J293" s="41"/>
      <c r="K293" s="41"/>
      <c r="L293" s="45"/>
      <c r="M293" s="224"/>
      <c r="N293" s="225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157</v>
      </c>
      <c r="AU293" s="18" t="s">
        <v>85</v>
      </c>
    </row>
    <row r="294" s="2" customFormat="1" ht="24.15" customHeight="1">
      <c r="A294" s="39"/>
      <c r="B294" s="40"/>
      <c r="C294" s="271" t="s">
        <v>416</v>
      </c>
      <c r="D294" s="271" t="s">
        <v>330</v>
      </c>
      <c r="E294" s="272" t="s">
        <v>417</v>
      </c>
      <c r="F294" s="273" t="s">
        <v>418</v>
      </c>
      <c r="G294" s="274" t="s">
        <v>400</v>
      </c>
      <c r="H294" s="275">
        <v>2</v>
      </c>
      <c r="I294" s="276"/>
      <c r="J294" s="277">
        <f>ROUND(I294*H294,1)</f>
        <v>0</v>
      </c>
      <c r="K294" s="278"/>
      <c r="L294" s="279"/>
      <c r="M294" s="280" t="s">
        <v>19</v>
      </c>
      <c r="N294" s="281" t="s">
        <v>46</v>
      </c>
      <c r="O294" s="85"/>
      <c r="P294" s="217">
        <f>O294*H294</f>
        <v>0</v>
      </c>
      <c r="Q294" s="217">
        <v>0.050999999999999997</v>
      </c>
      <c r="R294" s="217">
        <f>Q294*H294</f>
        <v>0.10199999999999999</v>
      </c>
      <c r="S294" s="217">
        <v>0</v>
      </c>
      <c r="T294" s="218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9" t="s">
        <v>220</v>
      </c>
      <c r="AT294" s="219" t="s">
        <v>330</v>
      </c>
      <c r="AU294" s="219" t="s">
        <v>85</v>
      </c>
      <c r="AY294" s="18" t="s">
        <v>147</v>
      </c>
      <c r="BE294" s="220">
        <f>IF(N294="základní",J294,0)</f>
        <v>0</v>
      </c>
      <c r="BF294" s="220">
        <f>IF(N294="snížená",J294,0)</f>
        <v>0</v>
      </c>
      <c r="BG294" s="220">
        <f>IF(N294="zákl. přenesená",J294,0)</f>
        <v>0</v>
      </c>
      <c r="BH294" s="220">
        <f>IF(N294="sníž. přenesená",J294,0)</f>
        <v>0</v>
      </c>
      <c r="BI294" s="220">
        <f>IF(N294="nulová",J294,0)</f>
        <v>0</v>
      </c>
      <c r="BJ294" s="18" t="s">
        <v>83</v>
      </c>
      <c r="BK294" s="220">
        <f>ROUND(I294*H294,1)</f>
        <v>0</v>
      </c>
      <c r="BL294" s="18" t="s">
        <v>153</v>
      </c>
      <c r="BM294" s="219" t="s">
        <v>419</v>
      </c>
    </row>
    <row r="295" s="2" customFormat="1">
      <c r="A295" s="39"/>
      <c r="B295" s="40"/>
      <c r="C295" s="41"/>
      <c r="D295" s="221" t="s">
        <v>155</v>
      </c>
      <c r="E295" s="41"/>
      <c r="F295" s="222" t="s">
        <v>418</v>
      </c>
      <c r="G295" s="41"/>
      <c r="H295" s="41"/>
      <c r="I295" s="223"/>
      <c r="J295" s="41"/>
      <c r="K295" s="41"/>
      <c r="L295" s="45"/>
      <c r="M295" s="224"/>
      <c r="N295" s="225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155</v>
      </c>
      <c r="AU295" s="18" t="s">
        <v>85</v>
      </c>
    </row>
    <row r="296" s="2" customFormat="1" ht="24.15" customHeight="1">
      <c r="A296" s="39"/>
      <c r="B296" s="40"/>
      <c r="C296" s="271" t="s">
        <v>420</v>
      </c>
      <c r="D296" s="271" t="s">
        <v>330</v>
      </c>
      <c r="E296" s="272" t="s">
        <v>421</v>
      </c>
      <c r="F296" s="273" t="s">
        <v>422</v>
      </c>
      <c r="G296" s="274" t="s">
        <v>400</v>
      </c>
      <c r="H296" s="275">
        <v>3</v>
      </c>
      <c r="I296" s="276"/>
      <c r="J296" s="277">
        <f>ROUND(I296*H296,1)</f>
        <v>0</v>
      </c>
      <c r="K296" s="278"/>
      <c r="L296" s="279"/>
      <c r="M296" s="280" t="s">
        <v>19</v>
      </c>
      <c r="N296" s="281" t="s">
        <v>46</v>
      </c>
      <c r="O296" s="85"/>
      <c r="P296" s="217">
        <f>O296*H296</f>
        <v>0</v>
      </c>
      <c r="Q296" s="217">
        <v>0.068000000000000005</v>
      </c>
      <c r="R296" s="217">
        <f>Q296*H296</f>
        <v>0.20400000000000002</v>
      </c>
      <c r="S296" s="217">
        <v>0</v>
      </c>
      <c r="T296" s="218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9" t="s">
        <v>220</v>
      </c>
      <c r="AT296" s="219" t="s">
        <v>330</v>
      </c>
      <c r="AU296" s="219" t="s">
        <v>85</v>
      </c>
      <c r="AY296" s="18" t="s">
        <v>147</v>
      </c>
      <c r="BE296" s="220">
        <f>IF(N296="základní",J296,0)</f>
        <v>0</v>
      </c>
      <c r="BF296" s="220">
        <f>IF(N296="snížená",J296,0)</f>
        <v>0</v>
      </c>
      <c r="BG296" s="220">
        <f>IF(N296="zákl. přenesená",J296,0)</f>
        <v>0</v>
      </c>
      <c r="BH296" s="220">
        <f>IF(N296="sníž. přenesená",J296,0)</f>
        <v>0</v>
      </c>
      <c r="BI296" s="220">
        <f>IF(N296="nulová",J296,0)</f>
        <v>0</v>
      </c>
      <c r="BJ296" s="18" t="s">
        <v>83</v>
      </c>
      <c r="BK296" s="220">
        <f>ROUND(I296*H296,1)</f>
        <v>0</v>
      </c>
      <c r="BL296" s="18" t="s">
        <v>153</v>
      </c>
      <c r="BM296" s="219" t="s">
        <v>423</v>
      </c>
    </row>
    <row r="297" s="2" customFormat="1">
      <c r="A297" s="39"/>
      <c r="B297" s="40"/>
      <c r="C297" s="41"/>
      <c r="D297" s="221" t="s">
        <v>155</v>
      </c>
      <c r="E297" s="41"/>
      <c r="F297" s="222" t="s">
        <v>422</v>
      </c>
      <c r="G297" s="41"/>
      <c r="H297" s="41"/>
      <c r="I297" s="223"/>
      <c r="J297" s="41"/>
      <c r="K297" s="41"/>
      <c r="L297" s="45"/>
      <c r="M297" s="224"/>
      <c r="N297" s="225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155</v>
      </c>
      <c r="AU297" s="18" t="s">
        <v>85</v>
      </c>
    </row>
    <row r="298" s="2" customFormat="1" ht="24.15" customHeight="1">
      <c r="A298" s="39"/>
      <c r="B298" s="40"/>
      <c r="C298" s="271" t="s">
        <v>424</v>
      </c>
      <c r="D298" s="271" t="s">
        <v>330</v>
      </c>
      <c r="E298" s="272" t="s">
        <v>425</v>
      </c>
      <c r="F298" s="273" t="s">
        <v>426</v>
      </c>
      <c r="G298" s="274" t="s">
        <v>400</v>
      </c>
      <c r="H298" s="275">
        <v>3</v>
      </c>
      <c r="I298" s="276"/>
      <c r="J298" s="277">
        <f>ROUND(I298*H298,1)</f>
        <v>0</v>
      </c>
      <c r="K298" s="278"/>
      <c r="L298" s="279"/>
      <c r="M298" s="280" t="s">
        <v>19</v>
      </c>
      <c r="N298" s="281" t="s">
        <v>46</v>
      </c>
      <c r="O298" s="85"/>
      <c r="P298" s="217">
        <f>O298*H298</f>
        <v>0</v>
      </c>
      <c r="Q298" s="217">
        <v>0.027</v>
      </c>
      <c r="R298" s="217">
        <f>Q298*H298</f>
        <v>0.081000000000000003</v>
      </c>
      <c r="S298" s="217">
        <v>0</v>
      </c>
      <c r="T298" s="218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9" t="s">
        <v>220</v>
      </c>
      <c r="AT298" s="219" t="s">
        <v>330</v>
      </c>
      <c r="AU298" s="219" t="s">
        <v>85</v>
      </c>
      <c r="AY298" s="18" t="s">
        <v>147</v>
      </c>
      <c r="BE298" s="220">
        <f>IF(N298="základní",J298,0)</f>
        <v>0</v>
      </c>
      <c r="BF298" s="220">
        <f>IF(N298="snížená",J298,0)</f>
        <v>0</v>
      </c>
      <c r="BG298" s="220">
        <f>IF(N298="zákl. přenesená",J298,0)</f>
        <v>0</v>
      </c>
      <c r="BH298" s="220">
        <f>IF(N298="sníž. přenesená",J298,0)</f>
        <v>0</v>
      </c>
      <c r="BI298" s="220">
        <f>IF(N298="nulová",J298,0)</f>
        <v>0</v>
      </c>
      <c r="BJ298" s="18" t="s">
        <v>83</v>
      </c>
      <c r="BK298" s="220">
        <f>ROUND(I298*H298,1)</f>
        <v>0</v>
      </c>
      <c r="BL298" s="18" t="s">
        <v>153</v>
      </c>
      <c r="BM298" s="219" t="s">
        <v>427</v>
      </c>
    </row>
    <row r="299" s="2" customFormat="1">
      <c r="A299" s="39"/>
      <c r="B299" s="40"/>
      <c r="C299" s="41"/>
      <c r="D299" s="221" t="s">
        <v>155</v>
      </c>
      <c r="E299" s="41"/>
      <c r="F299" s="222" t="s">
        <v>426</v>
      </c>
      <c r="G299" s="41"/>
      <c r="H299" s="41"/>
      <c r="I299" s="223"/>
      <c r="J299" s="41"/>
      <c r="K299" s="41"/>
      <c r="L299" s="45"/>
      <c r="M299" s="224"/>
      <c r="N299" s="225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155</v>
      </c>
      <c r="AU299" s="18" t="s">
        <v>85</v>
      </c>
    </row>
    <row r="300" s="2" customFormat="1" ht="33" customHeight="1">
      <c r="A300" s="39"/>
      <c r="B300" s="40"/>
      <c r="C300" s="207" t="s">
        <v>428</v>
      </c>
      <c r="D300" s="207" t="s">
        <v>149</v>
      </c>
      <c r="E300" s="208" t="s">
        <v>429</v>
      </c>
      <c r="F300" s="209" t="s">
        <v>430</v>
      </c>
      <c r="G300" s="210" t="s">
        <v>176</v>
      </c>
      <c r="H300" s="211">
        <v>0.76800000000000002</v>
      </c>
      <c r="I300" s="212"/>
      <c r="J300" s="213">
        <f>ROUND(I300*H300,1)</f>
        <v>0</v>
      </c>
      <c r="K300" s="214"/>
      <c r="L300" s="45"/>
      <c r="M300" s="215" t="s">
        <v>19</v>
      </c>
      <c r="N300" s="216" t="s">
        <v>46</v>
      </c>
      <c r="O300" s="85"/>
      <c r="P300" s="217">
        <f>O300*H300</f>
        <v>0</v>
      </c>
      <c r="Q300" s="217">
        <v>0</v>
      </c>
      <c r="R300" s="217">
        <f>Q300*H300</f>
        <v>0</v>
      </c>
      <c r="S300" s="217">
        <v>0</v>
      </c>
      <c r="T300" s="218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9" t="s">
        <v>153</v>
      </c>
      <c r="AT300" s="219" t="s">
        <v>149</v>
      </c>
      <c r="AU300" s="219" t="s">
        <v>85</v>
      </c>
      <c r="AY300" s="18" t="s">
        <v>147</v>
      </c>
      <c r="BE300" s="220">
        <f>IF(N300="základní",J300,0)</f>
        <v>0</v>
      </c>
      <c r="BF300" s="220">
        <f>IF(N300="snížená",J300,0)</f>
        <v>0</v>
      </c>
      <c r="BG300" s="220">
        <f>IF(N300="zákl. přenesená",J300,0)</f>
        <v>0</v>
      </c>
      <c r="BH300" s="220">
        <f>IF(N300="sníž. přenesená",J300,0)</f>
        <v>0</v>
      </c>
      <c r="BI300" s="220">
        <f>IF(N300="nulová",J300,0)</f>
        <v>0</v>
      </c>
      <c r="BJ300" s="18" t="s">
        <v>83</v>
      </c>
      <c r="BK300" s="220">
        <f>ROUND(I300*H300,1)</f>
        <v>0</v>
      </c>
      <c r="BL300" s="18" t="s">
        <v>153</v>
      </c>
      <c r="BM300" s="219" t="s">
        <v>431</v>
      </c>
    </row>
    <row r="301" s="2" customFormat="1">
      <c r="A301" s="39"/>
      <c r="B301" s="40"/>
      <c r="C301" s="41"/>
      <c r="D301" s="221" t="s">
        <v>155</v>
      </c>
      <c r="E301" s="41"/>
      <c r="F301" s="222" t="s">
        <v>432</v>
      </c>
      <c r="G301" s="41"/>
      <c r="H301" s="41"/>
      <c r="I301" s="223"/>
      <c r="J301" s="41"/>
      <c r="K301" s="41"/>
      <c r="L301" s="45"/>
      <c r="M301" s="224"/>
      <c r="N301" s="225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155</v>
      </c>
      <c r="AU301" s="18" t="s">
        <v>85</v>
      </c>
    </row>
    <row r="302" s="2" customFormat="1">
      <c r="A302" s="39"/>
      <c r="B302" s="40"/>
      <c r="C302" s="41"/>
      <c r="D302" s="226" t="s">
        <v>157</v>
      </c>
      <c r="E302" s="41"/>
      <c r="F302" s="227" t="s">
        <v>433</v>
      </c>
      <c r="G302" s="41"/>
      <c r="H302" s="41"/>
      <c r="I302" s="223"/>
      <c r="J302" s="41"/>
      <c r="K302" s="41"/>
      <c r="L302" s="45"/>
      <c r="M302" s="224"/>
      <c r="N302" s="225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157</v>
      </c>
      <c r="AU302" s="18" t="s">
        <v>85</v>
      </c>
    </row>
    <row r="303" s="13" customFormat="1">
      <c r="A303" s="13"/>
      <c r="B303" s="228"/>
      <c r="C303" s="229"/>
      <c r="D303" s="221" t="s">
        <v>159</v>
      </c>
      <c r="E303" s="230" t="s">
        <v>97</v>
      </c>
      <c r="F303" s="231" t="s">
        <v>434</v>
      </c>
      <c r="G303" s="229"/>
      <c r="H303" s="232">
        <v>0.76800000000000002</v>
      </c>
      <c r="I303" s="233"/>
      <c r="J303" s="229"/>
      <c r="K303" s="229"/>
      <c r="L303" s="234"/>
      <c r="M303" s="235"/>
      <c r="N303" s="236"/>
      <c r="O303" s="236"/>
      <c r="P303" s="236"/>
      <c r="Q303" s="236"/>
      <c r="R303" s="236"/>
      <c r="S303" s="236"/>
      <c r="T303" s="237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8" t="s">
        <v>159</v>
      </c>
      <c r="AU303" s="238" t="s">
        <v>85</v>
      </c>
      <c r="AV303" s="13" t="s">
        <v>85</v>
      </c>
      <c r="AW303" s="13" t="s">
        <v>35</v>
      </c>
      <c r="AX303" s="13" t="s">
        <v>83</v>
      </c>
      <c r="AY303" s="238" t="s">
        <v>147</v>
      </c>
    </row>
    <row r="304" s="2" customFormat="1" ht="24.15" customHeight="1">
      <c r="A304" s="39"/>
      <c r="B304" s="40"/>
      <c r="C304" s="207" t="s">
        <v>435</v>
      </c>
      <c r="D304" s="207" t="s">
        <v>149</v>
      </c>
      <c r="E304" s="208" t="s">
        <v>436</v>
      </c>
      <c r="F304" s="209" t="s">
        <v>437</v>
      </c>
      <c r="G304" s="210" t="s">
        <v>176</v>
      </c>
      <c r="H304" s="211">
        <v>36.511000000000003</v>
      </c>
      <c r="I304" s="212"/>
      <c r="J304" s="213">
        <f>ROUND(I304*H304,1)</f>
        <v>0</v>
      </c>
      <c r="K304" s="214"/>
      <c r="L304" s="45"/>
      <c r="M304" s="215" t="s">
        <v>19</v>
      </c>
      <c r="N304" s="216" t="s">
        <v>46</v>
      </c>
      <c r="O304" s="85"/>
      <c r="P304" s="217">
        <f>O304*H304</f>
        <v>0</v>
      </c>
      <c r="Q304" s="217">
        <v>0</v>
      </c>
      <c r="R304" s="217">
        <f>Q304*H304</f>
        <v>0</v>
      </c>
      <c r="S304" s="217">
        <v>0</v>
      </c>
      <c r="T304" s="218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9" t="s">
        <v>153</v>
      </c>
      <c r="AT304" s="219" t="s">
        <v>149</v>
      </c>
      <c r="AU304" s="219" t="s">
        <v>85</v>
      </c>
      <c r="AY304" s="18" t="s">
        <v>147</v>
      </c>
      <c r="BE304" s="220">
        <f>IF(N304="základní",J304,0)</f>
        <v>0</v>
      </c>
      <c r="BF304" s="220">
        <f>IF(N304="snížená",J304,0)</f>
        <v>0</v>
      </c>
      <c r="BG304" s="220">
        <f>IF(N304="zákl. přenesená",J304,0)</f>
        <v>0</v>
      </c>
      <c r="BH304" s="220">
        <f>IF(N304="sníž. přenesená",J304,0)</f>
        <v>0</v>
      </c>
      <c r="BI304" s="220">
        <f>IF(N304="nulová",J304,0)</f>
        <v>0</v>
      </c>
      <c r="BJ304" s="18" t="s">
        <v>83</v>
      </c>
      <c r="BK304" s="220">
        <f>ROUND(I304*H304,1)</f>
        <v>0</v>
      </c>
      <c r="BL304" s="18" t="s">
        <v>153</v>
      </c>
      <c r="BM304" s="219" t="s">
        <v>438</v>
      </c>
    </row>
    <row r="305" s="2" customFormat="1">
      <c r="A305" s="39"/>
      <c r="B305" s="40"/>
      <c r="C305" s="41"/>
      <c r="D305" s="221" t="s">
        <v>155</v>
      </c>
      <c r="E305" s="41"/>
      <c r="F305" s="222" t="s">
        <v>439</v>
      </c>
      <c r="G305" s="41"/>
      <c r="H305" s="41"/>
      <c r="I305" s="223"/>
      <c r="J305" s="41"/>
      <c r="K305" s="41"/>
      <c r="L305" s="45"/>
      <c r="M305" s="224"/>
      <c r="N305" s="225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155</v>
      </c>
      <c r="AU305" s="18" t="s">
        <v>85</v>
      </c>
    </row>
    <row r="306" s="2" customFormat="1">
      <c r="A306" s="39"/>
      <c r="B306" s="40"/>
      <c r="C306" s="41"/>
      <c r="D306" s="226" t="s">
        <v>157</v>
      </c>
      <c r="E306" s="41"/>
      <c r="F306" s="227" t="s">
        <v>440</v>
      </c>
      <c r="G306" s="41"/>
      <c r="H306" s="41"/>
      <c r="I306" s="223"/>
      <c r="J306" s="41"/>
      <c r="K306" s="41"/>
      <c r="L306" s="45"/>
      <c r="M306" s="224"/>
      <c r="N306" s="225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157</v>
      </c>
      <c r="AU306" s="18" t="s">
        <v>85</v>
      </c>
    </row>
    <row r="307" s="13" customFormat="1">
      <c r="A307" s="13"/>
      <c r="B307" s="228"/>
      <c r="C307" s="229"/>
      <c r="D307" s="221" t="s">
        <v>159</v>
      </c>
      <c r="E307" s="230" t="s">
        <v>19</v>
      </c>
      <c r="F307" s="231" t="s">
        <v>441</v>
      </c>
      <c r="G307" s="229"/>
      <c r="H307" s="232">
        <v>1.274</v>
      </c>
      <c r="I307" s="233"/>
      <c r="J307" s="229"/>
      <c r="K307" s="229"/>
      <c r="L307" s="234"/>
      <c r="M307" s="235"/>
      <c r="N307" s="236"/>
      <c r="O307" s="236"/>
      <c r="P307" s="236"/>
      <c r="Q307" s="236"/>
      <c r="R307" s="236"/>
      <c r="S307" s="236"/>
      <c r="T307" s="237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8" t="s">
        <v>159</v>
      </c>
      <c r="AU307" s="238" t="s">
        <v>85</v>
      </c>
      <c r="AV307" s="13" t="s">
        <v>85</v>
      </c>
      <c r="AW307" s="13" t="s">
        <v>35</v>
      </c>
      <c r="AX307" s="13" t="s">
        <v>75</v>
      </c>
      <c r="AY307" s="238" t="s">
        <v>147</v>
      </c>
    </row>
    <row r="308" s="13" customFormat="1">
      <c r="A308" s="13"/>
      <c r="B308" s="228"/>
      <c r="C308" s="229"/>
      <c r="D308" s="221" t="s">
        <v>159</v>
      </c>
      <c r="E308" s="230" t="s">
        <v>19</v>
      </c>
      <c r="F308" s="231" t="s">
        <v>442</v>
      </c>
      <c r="G308" s="229"/>
      <c r="H308" s="232">
        <v>35.237000000000002</v>
      </c>
      <c r="I308" s="233"/>
      <c r="J308" s="229"/>
      <c r="K308" s="229"/>
      <c r="L308" s="234"/>
      <c r="M308" s="235"/>
      <c r="N308" s="236"/>
      <c r="O308" s="236"/>
      <c r="P308" s="236"/>
      <c r="Q308" s="236"/>
      <c r="R308" s="236"/>
      <c r="S308" s="236"/>
      <c r="T308" s="237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8" t="s">
        <v>159</v>
      </c>
      <c r="AU308" s="238" t="s">
        <v>85</v>
      </c>
      <c r="AV308" s="13" t="s">
        <v>85</v>
      </c>
      <c r="AW308" s="13" t="s">
        <v>35</v>
      </c>
      <c r="AX308" s="13" t="s">
        <v>75</v>
      </c>
      <c r="AY308" s="238" t="s">
        <v>147</v>
      </c>
    </row>
    <row r="309" s="16" customFormat="1">
      <c r="A309" s="16"/>
      <c r="B309" s="260"/>
      <c r="C309" s="261"/>
      <c r="D309" s="221" t="s">
        <v>159</v>
      </c>
      <c r="E309" s="262" t="s">
        <v>108</v>
      </c>
      <c r="F309" s="263" t="s">
        <v>186</v>
      </c>
      <c r="G309" s="261"/>
      <c r="H309" s="264">
        <v>36.511000000000003</v>
      </c>
      <c r="I309" s="265"/>
      <c r="J309" s="261"/>
      <c r="K309" s="261"/>
      <c r="L309" s="266"/>
      <c r="M309" s="267"/>
      <c r="N309" s="268"/>
      <c r="O309" s="268"/>
      <c r="P309" s="268"/>
      <c r="Q309" s="268"/>
      <c r="R309" s="268"/>
      <c r="S309" s="268"/>
      <c r="T309" s="269"/>
      <c r="U309" s="16"/>
      <c r="V309" s="16"/>
      <c r="W309" s="16"/>
      <c r="X309" s="16"/>
      <c r="Y309" s="16"/>
      <c r="Z309" s="16"/>
      <c r="AA309" s="16"/>
      <c r="AB309" s="16"/>
      <c r="AC309" s="16"/>
      <c r="AD309" s="16"/>
      <c r="AE309" s="16"/>
      <c r="AT309" s="270" t="s">
        <v>159</v>
      </c>
      <c r="AU309" s="270" t="s">
        <v>85</v>
      </c>
      <c r="AV309" s="16" t="s">
        <v>153</v>
      </c>
      <c r="AW309" s="16" t="s">
        <v>35</v>
      </c>
      <c r="AX309" s="16" t="s">
        <v>83</v>
      </c>
      <c r="AY309" s="270" t="s">
        <v>147</v>
      </c>
    </row>
    <row r="310" s="12" customFormat="1" ht="22.8" customHeight="1">
      <c r="A310" s="12"/>
      <c r="B310" s="191"/>
      <c r="C310" s="192"/>
      <c r="D310" s="193" t="s">
        <v>74</v>
      </c>
      <c r="E310" s="205" t="s">
        <v>220</v>
      </c>
      <c r="F310" s="205" t="s">
        <v>443</v>
      </c>
      <c r="G310" s="192"/>
      <c r="H310" s="192"/>
      <c r="I310" s="195"/>
      <c r="J310" s="206">
        <f>BK310</f>
        <v>0</v>
      </c>
      <c r="K310" s="192"/>
      <c r="L310" s="197"/>
      <c r="M310" s="198"/>
      <c r="N310" s="199"/>
      <c r="O310" s="199"/>
      <c r="P310" s="200">
        <f>SUM(P311:P404)</f>
        <v>0</v>
      </c>
      <c r="Q310" s="199"/>
      <c r="R310" s="200">
        <f>SUM(R311:R404)</f>
        <v>32.887949499999998</v>
      </c>
      <c r="S310" s="199"/>
      <c r="T310" s="201">
        <f>SUM(T311:T404)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2" t="s">
        <v>83</v>
      </c>
      <c r="AT310" s="203" t="s">
        <v>74</v>
      </c>
      <c r="AU310" s="203" t="s">
        <v>83</v>
      </c>
      <c r="AY310" s="202" t="s">
        <v>147</v>
      </c>
      <c r="BK310" s="204">
        <f>SUM(BK311:BK404)</f>
        <v>0</v>
      </c>
    </row>
    <row r="311" s="2" customFormat="1" ht="33" customHeight="1">
      <c r="A311" s="39"/>
      <c r="B311" s="40"/>
      <c r="C311" s="207" t="s">
        <v>444</v>
      </c>
      <c r="D311" s="207" t="s">
        <v>149</v>
      </c>
      <c r="E311" s="208" t="s">
        <v>445</v>
      </c>
      <c r="F311" s="209" t="s">
        <v>446</v>
      </c>
      <c r="G311" s="210" t="s">
        <v>152</v>
      </c>
      <c r="H311" s="211">
        <v>4.5</v>
      </c>
      <c r="I311" s="212"/>
      <c r="J311" s="213">
        <f>ROUND(I311*H311,1)</f>
        <v>0</v>
      </c>
      <c r="K311" s="214"/>
      <c r="L311" s="45"/>
      <c r="M311" s="215" t="s">
        <v>19</v>
      </c>
      <c r="N311" s="216" t="s">
        <v>46</v>
      </c>
      <c r="O311" s="85"/>
      <c r="P311" s="217">
        <f>O311*H311</f>
        <v>0</v>
      </c>
      <c r="Q311" s="217">
        <v>8.0000000000000007E-05</v>
      </c>
      <c r="R311" s="217">
        <f>Q311*H311</f>
        <v>0.00036000000000000002</v>
      </c>
      <c r="S311" s="217">
        <v>0</v>
      </c>
      <c r="T311" s="218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19" t="s">
        <v>153</v>
      </c>
      <c r="AT311" s="219" t="s">
        <v>149</v>
      </c>
      <c r="AU311" s="219" t="s">
        <v>85</v>
      </c>
      <c r="AY311" s="18" t="s">
        <v>147</v>
      </c>
      <c r="BE311" s="220">
        <f>IF(N311="základní",J311,0)</f>
        <v>0</v>
      </c>
      <c r="BF311" s="220">
        <f>IF(N311="snížená",J311,0)</f>
        <v>0</v>
      </c>
      <c r="BG311" s="220">
        <f>IF(N311="zákl. přenesená",J311,0)</f>
        <v>0</v>
      </c>
      <c r="BH311" s="220">
        <f>IF(N311="sníž. přenesená",J311,0)</f>
        <v>0</v>
      </c>
      <c r="BI311" s="220">
        <f>IF(N311="nulová",J311,0)</f>
        <v>0</v>
      </c>
      <c r="BJ311" s="18" t="s">
        <v>83</v>
      </c>
      <c r="BK311" s="220">
        <f>ROUND(I311*H311,1)</f>
        <v>0</v>
      </c>
      <c r="BL311" s="18" t="s">
        <v>153</v>
      </c>
      <c r="BM311" s="219" t="s">
        <v>447</v>
      </c>
    </row>
    <row r="312" s="2" customFormat="1">
      <c r="A312" s="39"/>
      <c r="B312" s="40"/>
      <c r="C312" s="41"/>
      <c r="D312" s="221" t="s">
        <v>155</v>
      </c>
      <c r="E312" s="41"/>
      <c r="F312" s="222" t="s">
        <v>448</v>
      </c>
      <c r="G312" s="41"/>
      <c r="H312" s="41"/>
      <c r="I312" s="223"/>
      <c r="J312" s="41"/>
      <c r="K312" s="41"/>
      <c r="L312" s="45"/>
      <c r="M312" s="224"/>
      <c r="N312" s="225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155</v>
      </c>
      <c r="AU312" s="18" t="s">
        <v>85</v>
      </c>
    </row>
    <row r="313" s="2" customFormat="1">
      <c r="A313" s="39"/>
      <c r="B313" s="40"/>
      <c r="C313" s="41"/>
      <c r="D313" s="226" t="s">
        <v>157</v>
      </c>
      <c r="E313" s="41"/>
      <c r="F313" s="227" t="s">
        <v>449</v>
      </c>
      <c r="G313" s="41"/>
      <c r="H313" s="41"/>
      <c r="I313" s="223"/>
      <c r="J313" s="41"/>
      <c r="K313" s="41"/>
      <c r="L313" s="45"/>
      <c r="M313" s="224"/>
      <c r="N313" s="225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157</v>
      </c>
      <c r="AU313" s="18" t="s">
        <v>85</v>
      </c>
    </row>
    <row r="314" s="2" customFormat="1" ht="24.15" customHeight="1">
      <c r="A314" s="39"/>
      <c r="B314" s="40"/>
      <c r="C314" s="271" t="s">
        <v>450</v>
      </c>
      <c r="D314" s="271" t="s">
        <v>330</v>
      </c>
      <c r="E314" s="272" t="s">
        <v>451</v>
      </c>
      <c r="F314" s="273" t="s">
        <v>452</v>
      </c>
      <c r="G314" s="274" t="s">
        <v>152</v>
      </c>
      <c r="H314" s="275">
        <v>4.5679999999999996</v>
      </c>
      <c r="I314" s="276"/>
      <c r="J314" s="277">
        <f>ROUND(I314*H314,1)</f>
        <v>0</v>
      </c>
      <c r="K314" s="278"/>
      <c r="L314" s="279"/>
      <c r="M314" s="280" t="s">
        <v>19</v>
      </c>
      <c r="N314" s="281" t="s">
        <v>46</v>
      </c>
      <c r="O314" s="85"/>
      <c r="P314" s="217">
        <f>O314*H314</f>
        <v>0</v>
      </c>
      <c r="Q314" s="217">
        <v>0.071999999999999995</v>
      </c>
      <c r="R314" s="217">
        <f>Q314*H314</f>
        <v>0.32889599999999997</v>
      </c>
      <c r="S314" s="217">
        <v>0</v>
      </c>
      <c r="T314" s="218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9" t="s">
        <v>220</v>
      </c>
      <c r="AT314" s="219" t="s">
        <v>330</v>
      </c>
      <c r="AU314" s="219" t="s">
        <v>85</v>
      </c>
      <c r="AY314" s="18" t="s">
        <v>147</v>
      </c>
      <c r="BE314" s="220">
        <f>IF(N314="základní",J314,0)</f>
        <v>0</v>
      </c>
      <c r="BF314" s="220">
        <f>IF(N314="snížená",J314,0)</f>
        <v>0</v>
      </c>
      <c r="BG314" s="220">
        <f>IF(N314="zákl. přenesená",J314,0)</f>
        <v>0</v>
      </c>
      <c r="BH314" s="220">
        <f>IF(N314="sníž. přenesená",J314,0)</f>
        <v>0</v>
      </c>
      <c r="BI314" s="220">
        <f>IF(N314="nulová",J314,0)</f>
        <v>0</v>
      </c>
      <c r="BJ314" s="18" t="s">
        <v>83</v>
      </c>
      <c r="BK314" s="220">
        <f>ROUND(I314*H314,1)</f>
        <v>0</v>
      </c>
      <c r="BL314" s="18" t="s">
        <v>153</v>
      </c>
      <c r="BM314" s="219" t="s">
        <v>453</v>
      </c>
    </row>
    <row r="315" s="2" customFormat="1">
      <c r="A315" s="39"/>
      <c r="B315" s="40"/>
      <c r="C315" s="41"/>
      <c r="D315" s="221" t="s">
        <v>155</v>
      </c>
      <c r="E315" s="41"/>
      <c r="F315" s="222" t="s">
        <v>452</v>
      </c>
      <c r="G315" s="41"/>
      <c r="H315" s="41"/>
      <c r="I315" s="223"/>
      <c r="J315" s="41"/>
      <c r="K315" s="41"/>
      <c r="L315" s="45"/>
      <c r="M315" s="224"/>
      <c r="N315" s="225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155</v>
      </c>
      <c r="AU315" s="18" t="s">
        <v>85</v>
      </c>
    </row>
    <row r="316" s="13" customFormat="1">
      <c r="A316" s="13"/>
      <c r="B316" s="228"/>
      <c r="C316" s="229"/>
      <c r="D316" s="221" t="s">
        <v>159</v>
      </c>
      <c r="E316" s="229"/>
      <c r="F316" s="231" t="s">
        <v>454</v>
      </c>
      <c r="G316" s="229"/>
      <c r="H316" s="232">
        <v>4.5679999999999996</v>
      </c>
      <c r="I316" s="233"/>
      <c r="J316" s="229"/>
      <c r="K316" s="229"/>
      <c r="L316" s="234"/>
      <c r="M316" s="235"/>
      <c r="N316" s="236"/>
      <c r="O316" s="236"/>
      <c r="P316" s="236"/>
      <c r="Q316" s="236"/>
      <c r="R316" s="236"/>
      <c r="S316" s="236"/>
      <c r="T316" s="237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8" t="s">
        <v>159</v>
      </c>
      <c r="AU316" s="238" t="s">
        <v>85</v>
      </c>
      <c r="AV316" s="13" t="s">
        <v>85</v>
      </c>
      <c r="AW316" s="13" t="s">
        <v>4</v>
      </c>
      <c r="AX316" s="13" t="s">
        <v>83</v>
      </c>
      <c r="AY316" s="238" t="s">
        <v>147</v>
      </c>
    </row>
    <row r="317" s="2" customFormat="1" ht="33" customHeight="1">
      <c r="A317" s="39"/>
      <c r="B317" s="40"/>
      <c r="C317" s="207" t="s">
        <v>455</v>
      </c>
      <c r="D317" s="207" t="s">
        <v>149</v>
      </c>
      <c r="E317" s="208" t="s">
        <v>456</v>
      </c>
      <c r="F317" s="209" t="s">
        <v>457</v>
      </c>
      <c r="G317" s="210" t="s">
        <v>152</v>
      </c>
      <c r="H317" s="211">
        <v>69.5</v>
      </c>
      <c r="I317" s="212"/>
      <c r="J317" s="213">
        <f>ROUND(I317*H317,1)</f>
        <v>0</v>
      </c>
      <c r="K317" s="214"/>
      <c r="L317" s="45"/>
      <c r="M317" s="215" t="s">
        <v>19</v>
      </c>
      <c r="N317" s="216" t="s">
        <v>46</v>
      </c>
      <c r="O317" s="85"/>
      <c r="P317" s="217">
        <f>O317*H317</f>
        <v>0</v>
      </c>
      <c r="Q317" s="217">
        <v>0.00013999999999999999</v>
      </c>
      <c r="R317" s="217">
        <f>Q317*H317</f>
        <v>0.0097299999999999991</v>
      </c>
      <c r="S317" s="217">
        <v>0</v>
      </c>
      <c r="T317" s="218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9" t="s">
        <v>153</v>
      </c>
      <c r="AT317" s="219" t="s">
        <v>149</v>
      </c>
      <c r="AU317" s="219" t="s">
        <v>85</v>
      </c>
      <c r="AY317" s="18" t="s">
        <v>147</v>
      </c>
      <c r="BE317" s="220">
        <f>IF(N317="základní",J317,0)</f>
        <v>0</v>
      </c>
      <c r="BF317" s="220">
        <f>IF(N317="snížená",J317,0)</f>
        <v>0</v>
      </c>
      <c r="BG317" s="220">
        <f>IF(N317="zákl. přenesená",J317,0)</f>
        <v>0</v>
      </c>
      <c r="BH317" s="220">
        <f>IF(N317="sníž. přenesená",J317,0)</f>
        <v>0</v>
      </c>
      <c r="BI317" s="220">
        <f>IF(N317="nulová",J317,0)</f>
        <v>0</v>
      </c>
      <c r="BJ317" s="18" t="s">
        <v>83</v>
      </c>
      <c r="BK317" s="220">
        <f>ROUND(I317*H317,1)</f>
        <v>0</v>
      </c>
      <c r="BL317" s="18" t="s">
        <v>153</v>
      </c>
      <c r="BM317" s="219" t="s">
        <v>458</v>
      </c>
    </row>
    <row r="318" s="2" customFormat="1">
      <c r="A318" s="39"/>
      <c r="B318" s="40"/>
      <c r="C318" s="41"/>
      <c r="D318" s="221" t="s">
        <v>155</v>
      </c>
      <c r="E318" s="41"/>
      <c r="F318" s="222" t="s">
        <v>459</v>
      </c>
      <c r="G318" s="41"/>
      <c r="H318" s="41"/>
      <c r="I318" s="223"/>
      <c r="J318" s="41"/>
      <c r="K318" s="41"/>
      <c r="L318" s="45"/>
      <c r="M318" s="224"/>
      <c r="N318" s="225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155</v>
      </c>
      <c r="AU318" s="18" t="s">
        <v>85</v>
      </c>
    </row>
    <row r="319" s="2" customFormat="1">
      <c r="A319" s="39"/>
      <c r="B319" s="40"/>
      <c r="C319" s="41"/>
      <c r="D319" s="226" t="s">
        <v>157</v>
      </c>
      <c r="E319" s="41"/>
      <c r="F319" s="227" t="s">
        <v>460</v>
      </c>
      <c r="G319" s="41"/>
      <c r="H319" s="41"/>
      <c r="I319" s="223"/>
      <c r="J319" s="41"/>
      <c r="K319" s="41"/>
      <c r="L319" s="45"/>
      <c r="M319" s="224"/>
      <c r="N319" s="225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157</v>
      </c>
      <c r="AU319" s="18" t="s">
        <v>85</v>
      </c>
    </row>
    <row r="320" s="2" customFormat="1" ht="24.15" customHeight="1">
      <c r="A320" s="39"/>
      <c r="B320" s="40"/>
      <c r="C320" s="271" t="s">
        <v>461</v>
      </c>
      <c r="D320" s="271" t="s">
        <v>330</v>
      </c>
      <c r="E320" s="272" t="s">
        <v>462</v>
      </c>
      <c r="F320" s="273" t="s">
        <v>463</v>
      </c>
      <c r="G320" s="274" t="s">
        <v>152</v>
      </c>
      <c r="H320" s="275">
        <v>70.543000000000006</v>
      </c>
      <c r="I320" s="276"/>
      <c r="J320" s="277">
        <f>ROUND(I320*H320,1)</f>
        <v>0</v>
      </c>
      <c r="K320" s="278"/>
      <c r="L320" s="279"/>
      <c r="M320" s="280" t="s">
        <v>19</v>
      </c>
      <c r="N320" s="281" t="s">
        <v>46</v>
      </c>
      <c r="O320" s="85"/>
      <c r="P320" s="217">
        <f>O320*H320</f>
        <v>0</v>
      </c>
      <c r="Q320" s="217">
        <v>0.23000000000000001</v>
      </c>
      <c r="R320" s="217">
        <f>Q320*H320</f>
        <v>16.224890000000002</v>
      </c>
      <c r="S320" s="217">
        <v>0</v>
      </c>
      <c r="T320" s="218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9" t="s">
        <v>220</v>
      </c>
      <c r="AT320" s="219" t="s">
        <v>330</v>
      </c>
      <c r="AU320" s="219" t="s">
        <v>85</v>
      </c>
      <c r="AY320" s="18" t="s">
        <v>147</v>
      </c>
      <c r="BE320" s="220">
        <f>IF(N320="základní",J320,0)</f>
        <v>0</v>
      </c>
      <c r="BF320" s="220">
        <f>IF(N320="snížená",J320,0)</f>
        <v>0</v>
      </c>
      <c r="BG320" s="220">
        <f>IF(N320="zákl. přenesená",J320,0)</f>
        <v>0</v>
      </c>
      <c r="BH320" s="220">
        <f>IF(N320="sníž. přenesená",J320,0)</f>
        <v>0</v>
      </c>
      <c r="BI320" s="220">
        <f>IF(N320="nulová",J320,0)</f>
        <v>0</v>
      </c>
      <c r="BJ320" s="18" t="s">
        <v>83</v>
      </c>
      <c r="BK320" s="220">
        <f>ROUND(I320*H320,1)</f>
        <v>0</v>
      </c>
      <c r="BL320" s="18" t="s">
        <v>153</v>
      </c>
      <c r="BM320" s="219" t="s">
        <v>464</v>
      </c>
    </row>
    <row r="321" s="2" customFormat="1">
      <c r="A321" s="39"/>
      <c r="B321" s="40"/>
      <c r="C321" s="41"/>
      <c r="D321" s="221" t="s">
        <v>155</v>
      </c>
      <c r="E321" s="41"/>
      <c r="F321" s="222" t="s">
        <v>463</v>
      </c>
      <c r="G321" s="41"/>
      <c r="H321" s="41"/>
      <c r="I321" s="223"/>
      <c r="J321" s="41"/>
      <c r="K321" s="41"/>
      <c r="L321" s="45"/>
      <c r="M321" s="224"/>
      <c r="N321" s="225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155</v>
      </c>
      <c r="AU321" s="18" t="s">
        <v>85</v>
      </c>
    </row>
    <row r="322" s="13" customFormat="1">
      <c r="A322" s="13"/>
      <c r="B322" s="228"/>
      <c r="C322" s="229"/>
      <c r="D322" s="221" t="s">
        <v>159</v>
      </c>
      <c r="E322" s="229"/>
      <c r="F322" s="231" t="s">
        <v>465</v>
      </c>
      <c r="G322" s="229"/>
      <c r="H322" s="232">
        <v>70.543000000000006</v>
      </c>
      <c r="I322" s="233"/>
      <c r="J322" s="229"/>
      <c r="K322" s="229"/>
      <c r="L322" s="234"/>
      <c r="M322" s="235"/>
      <c r="N322" s="236"/>
      <c r="O322" s="236"/>
      <c r="P322" s="236"/>
      <c r="Q322" s="236"/>
      <c r="R322" s="236"/>
      <c r="S322" s="236"/>
      <c r="T322" s="23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8" t="s">
        <v>159</v>
      </c>
      <c r="AU322" s="238" t="s">
        <v>85</v>
      </c>
      <c r="AV322" s="13" t="s">
        <v>85</v>
      </c>
      <c r="AW322" s="13" t="s">
        <v>4</v>
      </c>
      <c r="AX322" s="13" t="s">
        <v>83</v>
      </c>
      <c r="AY322" s="238" t="s">
        <v>147</v>
      </c>
    </row>
    <row r="323" s="2" customFormat="1" ht="24.15" customHeight="1">
      <c r="A323" s="39"/>
      <c r="B323" s="40"/>
      <c r="C323" s="207" t="s">
        <v>466</v>
      </c>
      <c r="D323" s="207" t="s">
        <v>149</v>
      </c>
      <c r="E323" s="208" t="s">
        <v>467</v>
      </c>
      <c r="F323" s="209" t="s">
        <v>468</v>
      </c>
      <c r="G323" s="210" t="s">
        <v>400</v>
      </c>
      <c r="H323" s="211">
        <v>4</v>
      </c>
      <c r="I323" s="212"/>
      <c r="J323" s="213">
        <f>ROUND(I323*H323,1)</f>
        <v>0</v>
      </c>
      <c r="K323" s="214"/>
      <c r="L323" s="45"/>
      <c r="M323" s="215" t="s">
        <v>19</v>
      </c>
      <c r="N323" s="216" t="s">
        <v>46</v>
      </c>
      <c r="O323" s="85"/>
      <c r="P323" s="217">
        <f>O323*H323</f>
        <v>0</v>
      </c>
      <c r="Q323" s="217">
        <v>0.00018000000000000001</v>
      </c>
      <c r="R323" s="217">
        <f>Q323*H323</f>
        <v>0.00072000000000000005</v>
      </c>
      <c r="S323" s="217">
        <v>0</v>
      </c>
      <c r="T323" s="218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9" t="s">
        <v>153</v>
      </c>
      <c r="AT323" s="219" t="s">
        <v>149</v>
      </c>
      <c r="AU323" s="219" t="s">
        <v>85</v>
      </c>
      <c r="AY323" s="18" t="s">
        <v>147</v>
      </c>
      <c r="BE323" s="220">
        <f>IF(N323="základní",J323,0)</f>
        <v>0</v>
      </c>
      <c r="BF323" s="220">
        <f>IF(N323="snížená",J323,0)</f>
        <v>0</v>
      </c>
      <c r="BG323" s="220">
        <f>IF(N323="zákl. přenesená",J323,0)</f>
        <v>0</v>
      </c>
      <c r="BH323" s="220">
        <f>IF(N323="sníž. přenesená",J323,0)</f>
        <v>0</v>
      </c>
      <c r="BI323" s="220">
        <f>IF(N323="nulová",J323,0)</f>
        <v>0</v>
      </c>
      <c r="BJ323" s="18" t="s">
        <v>83</v>
      </c>
      <c r="BK323" s="220">
        <f>ROUND(I323*H323,1)</f>
        <v>0</v>
      </c>
      <c r="BL323" s="18" t="s">
        <v>153</v>
      </c>
      <c r="BM323" s="219" t="s">
        <v>469</v>
      </c>
    </row>
    <row r="324" s="2" customFormat="1">
      <c r="A324" s="39"/>
      <c r="B324" s="40"/>
      <c r="C324" s="41"/>
      <c r="D324" s="221" t="s">
        <v>155</v>
      </c>
      <c r="E324" s="41"/>
      <c r="F324" s="222" t="s">
        <v>470</v>
      </c>
      <c r="G324" s="41"/>
      <c r="H324" s="41"/>
      <c r="I324" s="223"/>
      <c r="J324" s="41"/>
      <c r="K324" s="41"/>
      <c r="L324" s="45"/>
      <c r="M324" s="224"/>
      <c r="N324" s="225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155</v>
      </c>
      <c r="AU324" s="18" t="s">
        <v>85</v>
      </c>
    </row>
    <row r="325" s="2" customFormat="1">
      <c r="A325" s="39"/>
      <c r="B325" s="40"/>
      <c r="C325" s="41"/>
      <c r="D325" s="226" t="s">
        <v>157</v>
      </c>
      <c r="E325" s="41"/>
      <c r="F325" s="227" t="s">
        <v>471</v>
      </c>
      <c r="G325" s="41"/>
      <c r="H325" s="41"/>
      <c r="I325" s="223"/>
      <c r="J325" s="41"/>
      <c r="K325" s="41"/>
      <c r="L325" s="45"/>
      <c r="M325" s="224"/>
      <c r="N325" s="225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157</v>
      </c>
      <c r="AU325" s="18" t="s">
        <v>85</v>
      </c>
    </row>
    <row r="326" s="2" customFormat="1" ht="33" customHeight="1">
      <c r="A326" s="39"/>
      <c r="B326" s="40"/>
      <c r="C326" s="271" t="s">
        <v>472</v>
      </c>
      <c r="D326" s="271" t="s">
        <v>330</v>
      </c>
      <c r="E326" s="272" t="s">
        <v>473</v>
      </c>
      <c r="F326" s="273" t="s">
        <v>474</v>
      </c>
      <c r="G326" s="274" t="s">
        <v>400</v>
      </c>
      <c r="H326" s="275">
        <v>4</v>
      </c>
      <c r="I326" s="276"/>
      <c r="J326" s="277">
        <f>ROUND(I326*H326,1)</f>
        <v>0</v>
      </c>
      <c r="K326" s="278"/>
      <c r="L326" s="279"/>
      <c r="M326" s="280" t="s">
        <v>19</v>
      </c>
      <c r="N326" s="281" t="s">
        <v>46</v>
      </c>
      <c r="O326" s="85"/>
      <c r="P326" s="217">
        <f>O326*H326</f>
        <v>0</v>
      </c>
      <c r="Q326" s="217">
        <v>0.27000000000000002</v>
      </c>
      <c r="R326" s="217">
        <f>Q326*H326</f>
        <v>1.0800000000000001</v>
      </c>
      <c r="S326" s="217">
        <v>0</v>
      </c>
      <c r="T326" s="218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19" t="s">
        <v>220</v>
      </c>
      <c r="AT326" s="219" t="s">
        <v>330</v>
      </c>
      <c r="AU326" s="219" t="s">
        <v>85</v>
      </c>
      <c r="AY326" s="18" t="s">
        <v>147</v>
      </c>
      <c r="BE326" s="220">
        <f>IF(N326="základní",J326,0)</f>
        <v>0</v>
      </c>
      <c r="BF326" s="220">
        <f>IF(N326="snížená",J326,0)</f>
        <v>0</v>
      </c>
      <c r="BG326" s="220">
        <f>IF(N326="zákl. přenesená",J326,0)</f>
        <v>0</v>
      </c>
      <c r="BH326" s="220">
        <f>IF(N326="sníž. přenesená",J326,0)</f>
        <v>0</v>
      </c>
      <c r="BI326" s="220">
        <f>IF(N326="nulová",J326,0)</f>
        <v>0</v>
      </c>
      <c r="BJ326" s="18" t="s">
        <v>83</v>
      </c>
      <c r="BK326" s="220">
        <f>ROUND(I326*H326,1)</f>
        <v>0</v>
      </c>
      <c r="BL326" s="18" t="s">
        <v>153</v>
      </c>
      <c r="BM326" s="219" t="s">
        <v>475</v>
      </c>
    </row>
    <row r="327" s="2" customFormat="1">
      <c r="A327" s="39"/>
      <c r="B327" s="40"/>
      <c r="C327" s="41"/>
      <c r="D327" s="221" t="s">
        <v>155</v>
      </c>
      <c r="E327" s="41"/>
      <c r="F327" s="222" t="s">
        <v>474</v>
      </c>
      <c r="G327" s="41"/>
      <c r="H327" s="41"/>
      <c r="I327" s="223"/>
      <c r="J327" s="41"/>
      <c r="K327" s="41"/>
      <c r="L327" s="45"/>
      <c r="M327" s="224"/>
      <c r="N327" s="225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155</v>
      </c>
      <c r="AU327" s="18" t="s">
        <v>85</v>
      </c>
    </row>
    <row r="328" s="2" customFormat="1" ht="21.75" customHeight="1">
      <c r="A328" s="39"/>
      <c r="B328" s="40"/>
      <c r="C328" s="271" t="s">
        <v>476</v>
      </c>
      <c r="D328" s="271" t="s">
        <v>330</v>
      </c>
      <c r="E328" s="272" t="s">
        <v>477</v>
      </c>
      <c r="F328" s="273" t="s">
        <v>478</v>
      </c>
      <c r="G328" s="274" t="s">
        <v>400</v>
      </c>
      <c r="H328" s="275">
        <v>4</v>
      </c>
      <c r="I328" s="276"/>
      <c r="J328" s="277">
        <f>ROUND(I328*H328,1)</f>
        <v>0</v>
      </c>
      <c r="K328" s="278"/>
      <c r="L328" s="279"/>
      <c r="M328" s="280" t="s">
        <v>19</v>
      </c>
      <c r="N328" s="281" t="s">
        <v>46</v>
      </c>
      <c r="O328" s="85"/>
      <c r="P328" s="217">
        <f>O328*H328</f>
        <v>0</v>
      </c>
      <c r="Q328" s="217">
        <v>0.00064999999999999997</v>
      </c>
      <c r="R328" s="217">
        <f>Q328*H328</f>
        <v>0.0025999999999999999</v>
      </c>
      <c r="S328" s="217">
        <v>0</v>
      </c>
      <c r="T328" s="218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9" t="s">
        <v>220</v>
      </c>
      <c r="AT328" s="219" t="s">
        <v>330</v>
      </c>
      <c r="AU328" s="219" t="s">
        <v>85</v>
      </c>
      <c r="AY328" s="18" t="s">
        <v>147</v>
      </c>
      <c r="BE328" s="220">
        <f>IF(N328="základní",J328,0)</f>
        <v>0</v>
      </c>
      <c r="BF328" s="220">
        <f>IF(N328="snížená",J328,0)</f>
        <v>0</v>
      </c>
      <c r="BG328" s="220">
        <f>IF(N328="zákl. přenesená",J328,0)</f>
        <v>0</v>
      </c>
      <c r="BH328" s="220">
        <f>IF(N328="sníž. přenesená",J328,0)</f>
        <v>0</v>
      </c>
      <c r="BI328" s="220">
        <f>IF(N328="nulová",J328,0)</f>
        <v>0</v>
      </c>
      <c r="BJ328" s="18" t="s">
        <v>83</v>
      </c>
      <c r="BK328" s="220">
        <f>ROUND(I328*H328,1)</f>
        <v>0</v>
      </c>
      <c r="BL328" s="18" t="s">
        <v>153</v>
      </c>
      <c r="BM328" s="219" t="s">
        <v>479</v>
      </c>
    </row>
    <row r="329" s="2" customFormat="1">
      <c r="A329" s="39"/>
      <c r="B329" s="40"/>
      <c r="C329" s="41"/>
      <c r="D329" s="221" t="s">
        <v>155</v>
      </c>
      <c r="E329" s="41"/>
      <c r="F329" s="222" t="s">
        <v>478</v>
      </c>
      <c r="G329" s="41"/>
      <c r="H329" s="41"/>
      <c r="I329" s="223"/>
      <c r="J329" s="41"/>
      <c r="K329" s="41"/>
      <c r="L329" s="45"/>
      <c r="M329" s="224"/>
      <c r="N329" s="225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155</v>
      </c>
      <c r="AU329" s="18" t="s">
        <v>85</v>
      </c>
    </row>
    <row r="330" s="2" customFormat="1" ht="33" customHeight="1">
      <c r="A330" s="39"/>
      <c r="B330" s="40"/>
      <c r="C330" s="207" t="s">
        <v>480</v>
      </c>
      <c r="D330" s="207" t="s">
        <v>149</v>
      </c>
      <c r="E330" s="208" t="s">
        <v>481</v>
      </c>
      <c r="F330" s="209" t="s">
        <v>482</v>
      </c>
      <c r="G330" s="210" t="s">
        <v>152</v>
      </c>
      <c r="H330" s="211">
        <v>25.5</v>
      </c>
      <c r="I330" s="212"/>
      <c r="J330" s="213">
        <f>ROUND(I330*H330,1)</f>
        <v>0</v>
      </c>
      <c r="K330" s="214"/>
      <c r="L330" s="45"/>
      <c r="M330" s="215" t="s">
        <v>19</v>
      </c>
      <c r="N330" s="216" t="s">
        <v>46</v>
      </c>
      <c r="O330" s="85"/>
      <c r="P330" s="217">
        <f>O330*H330</f>
        <v>0</v>
      </c>
      <c r="Q330" s="217">
        <v>1.0000000000000001E-05</v>
      </c>
      <c r="R330" s="217">
        <f>Q330*H330</f>
        <v>0.00025500000000000002</v>
      </c>
      <c r="S330" s="217">
        <v>0</v>
      </c>
      <c r="T330" s="218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19" t="s">
        <v>153</v>
      </c>
      <c r="AT330" s="219" t="s">
        <v>149</v>
      </c>
      <c r="AU330" s="219" t="s">
        <v>85</v>
      </c>
      <c r="AY330" s="18" t="s">
        <v>147</v>
      </c>
      <c r="BE330" s="220">
        <f>IF(N330="základní",J330,0)</f>
        <v>0</v>
      </c>
      <c r="BF330" s="220">
        <f>IF(N330="snížená",J330,0)</f>
        <v>0</v>
      </c>
      <c r="BG330" s="220">
        <f>IF(N330="zákl. přenesená",J330,0)</f>
        <v>0</v>
      </c>
      <c r="BH330" s="220">
        <f>IF(N330="sníž. přenesená",J330,0)</f>
        <v>0</v>
      </c>
      <c r="BI330" s="220">
        <f>IF(N330="nulová",J330,0)</f>
        <v>0</v>
      </c>
      <c r="BJ330" s="18" t="s">
        <v>83</v>
      </c>
      <c r="BK330" s="220">
        <f>ROUND(I330*H330,1)</f>
        <v>0</v>
      </c>
      <c r="BL330" s="18" t="s">
        <v>153</v>
      </c>
      <c r="BM330" s="219" t="s">
        <v>483</v>
      </c>
    </row>
    <row r="331" s="2" customFormat="1">
      <c r="A331" s="39"/>
      <c r="B331" s="40"/>
      <c r="C331" s="41"/>
      <c r="D331" s="221" t="s">
        <v>155</v>
      </c>
      <c r="E331" s="41"/>
      <c r="F331" s="222" t="s">
        <v>484</v>
      </c>
      <c r="G331" s="41"/>
      <c r="H331" s="41"/>
      <c r="I331" s="223"/>
      <c r="J331" s="41"/>
      <c r="K331" s="41"/>
      <c r="L331" s="45"/>
      <c r="M331" s="224"/>
      <c r="N331" s="225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155</v>
      </c>
      <c r="AU331" s="18" t="s">
        <v>85</v>
      </c>
    </row>
    <row r="332" s="2" customFormat="1">
      <c r="A332" s="39"/>
      <c r="B332" s="40"/>
      <c r="C332" s="41"/>
      <c r="D332" s="226" t="s">
        <v>157</v>
      </c>
      <c r="E332" s="41"/>
      <c r="F332" s="227" t="s">
        <v>485</v>
      </c>
      <c r="G332" s="41"/>
      <c r="H332" s="41"/>
      <c r="I332" s="223"/>
      <c r="J332" s="41"/>
      <c r="K332" s="41"/>
      <c r="L332" s="45"/>
      <c r="M332" s="224"/>
      <c r="N332" s="225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157</v>
      </c>
      <c r="AU332" s="18" t="s">
        <v>85</v>
      </c>
    </row>
    <row r="333" s="2" customFormat="1" ht="24.15" customHeight="1">
      <c r="A333" s="39"/>
      <c r="B333" s="40"/>
      <c r="C333" s="271" t="s">
        <v>486</v>
      </c>
      <c r="D333" s="271" t="s">
        <v>330</v>
      </c>
      <c r="E333" s="272" t="s">
        <v>487</v>
      </c>
      <c r="F333" s="273" t="s">
        <v>488</v>
      </c>
      <c r="G333" s="274" t="s">
        <v>152</v>
      </c>
      <c r="H333" s="275">
        <v>26.265000000000001</v>
      </c>
      <c r="I333" s="276"/>
      <c r="J333" s="277">
        <f>ROUND(I333*H333,1)</f>
        <v>0</v>
      </c>
      <c r="K333" s="278"/>
      <c r="L333" s="279"/>
      <c r="M333" s="280" t="s">
        <v>19</v>
      </c>
      <c r="N333" s="281" t="s">
        <v>46</v>
      </c>
      <c r="O333" s="85"/>
      <c r="P333" s="217">
        <f>O333*H333</f>
        <v>0</v>
      </c>
      <c r="Q333" s="217">
        <v>0.0038999999999999998</v>
      </c>
      <c r="R333" s="217">
        <f>Q333*H333</f>
        <v>0.1024335</v>
      </c>
      <c r="S333" s="217">
        <v>0</v>
      </c>
      <c r="T333" s="218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9" t="s">
        <v>220</v>
      </c>
      <c r="AT333" s="219" t="s">
        <v>330</v>
      </c>
      <c r="AU333" s="219" t="s">
        <v>85</v>
      </c>
      <c r="AY333" s="18" t="s">
        <v>147</v>
      </c>
      <c r="BE333" s="220">
        <f>IF(N333="základní",J333,0)</f>
        <v>0</v>
      </c>
      <c r="BF333" s="220">
        <f>IF(N333="snížená",J333,0)</f>
        <v>0</v>
      </c>
      <c r="BG333" s="220">
        <f>IF(N333="zákl. přenesená",J333,0)</f>
        <v>0</v>
      </c>
      <c r="BH333" s="220">
        <f>IF(N333="sníž. přenesená",J333,0)</f>
        <v>0</v>
      </c>
      <c r="BI333" s="220">
        <f>IF(N333="nulová",J333,0)</f>
        <v>0</v>
      </c>
      <c r="BJ333" s="18" t="s">
        <v>83</v>
      </c>
      <c r="BK333" s="220">
        <f>ROUND(I333*H333,1)</f>
        <v>0</v>
      </c>
      <c r="BL333" s="18" t="s">
        <v>153</v>
      </c>
      <c r="BM333" s="219" t="s">
        <v>489</v>
      </c>
    </row>
    <row r="334" s="2" customFormat="1">
      <c r="A334" s="39"/>
      <c r="B334" s="40"/>
      <c r="C334" s="41"/>
      <c r="D334" s="221" t="s">
        <v>155</v>
      </c>
      <c r="E334" s="41"/>
      <c r="F334" s="222" t="s">
        <v>488</v>
      </c>
      <c r="G334" s="41"/>
      <c r="H334" s="41"/>
      <c r="I334" s="223"/>
      <c r="J334" s="41"/>
      <c r="K334" s="41"/>
      <c r="L334" s="45"/>
      <c r="M334" s="224"/>
      <c r="N334" s="225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155</v>
      </c>
      <c r="AU334" s="18" t="s">
        <v>85</v>
      </c>
    </row>
    <row r="335" s="13" customFormat="1">
      <c r="A335" s="13"/>
      <c r="B335" s="228"/>
      <c r="C335" s="229"/>
      <c r="D335" s="221" t="s">
        <v>159</v>
      </c>
      <c r="E335" s="229"/>
      <c r="F335" s="231" t="s">
        <v>490</v>
      </c>
      <c r="G335" s="229"/>
      <c r="H335" s="232">
        <v>26.265000000000001</v>
      </c>
      <c r="I335" s="233"/>
      <c r="J335" s="229"/>
      <c r="K335" s="229"/>
      <c r="L335" s="234"/>
      <c r="M335" s="235"/>
      <c r="N335" s="236"/>
      <c r="O335" s="236"/>
      <c r="P335" s="236"/>
      <c r="Q335" s="236"/>
      <c r="R335" s="236"/>
      <c r="S335" s="236"/>
      <c r="T335" s="237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8" t="s">
        <v>159</v>
      </c>
      <c r="AU335" s="238" t="s">
        <v>85</v>
      </c>
      <c r="AV335" s="13" t="s">
        <v>85</v>
      </c>
      <c r="AW335" s="13" t="s">
        <v>4</v>
      </c>
      <c r="AX335" s="13" t="s">
        <v>83</v>
      </c>
      <c r="AY335" s="238" t="s">
        <v>147</v>
      </c>
    </row>
    <row r="336" s="2" customFormat="1" ht="33" customHeight="1">
      <c r="A336" s="39"/>
      <c r="B336" s="40"/>
      <c r="C336" s="207" t="s">
        <v>491</v>
      </c>
      <c r="D336" s="207" t="s">
        <v>149</v>
      </c>
      <c r="E336" s="208" t="s">
        <v>492</v>
      </c>
      <c r="F336" s="209" t="s">
        <v>493</v>
      </c>
      <c r="G336" s="210" t="s">
        <v>400</v>
      </c>
      <c r="H336" s="211">
        <v>8</v>
      </c>
      <c r="I336" s="212"/>
      <c r="J336" s="213">
        <f>ROUND(I336*H336,1)</f>
        <v>0</v>
      </c>
      <c r="K336" s="214"/>
      <c r="L336" s="45"/>
      <c r="M336" s="215" t="s">
        <v>19</v>
      </c>
      <c r="N336" s="216" t="s">
        <v>46</v>
      </c>
      <c r="O336" s="85"/>
      <c r="P336" s="217">
        <f>O336*H336</f>
        <v>0</v>
      </c>
      <c r="Q336" s="217">
        <v>0</v>
      </c>
      <c r="R336" s="217">
        <f>Q336*H336</f>
        <v>0</v>
      </c>
      <c r="S336" s="217">
        <v>0</v>
      </c>
      <c r="T336" s="218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9" t="s">
        <v>153</v>
      </c>
      <c r="AT336" s="219" t="s">
        <v>149</v>
      </c>
      <c r="AU336" s="219" t="s">
        <v>85</v>
      </c>
      <c r="AY336" s="18" t="s">
        <v>147</v>
      </c>
      <c r="BE336" s="220">
        <f>IF(N336="základní",J336,0)</f>
        <v>0</v>
      </c>
      <c r="BF336" s="220">
        <f>IF(N336="snížená",J336,0)</f>
        <v>0</v>
      </c>
      <c r="BG336" s="220">
        <f>IF(N336="zákl. přenesená",J336,0)</f>
        <v>0</v>
      </c>
      <c r="BH336" s="220">
        <f>IF(N336="sníž. přenesená",J336,0)</f>
        <v>0</v>
      </c>
      <c r="BI336" s="220">
        <f>IF(N336="nulová",J336,0)</f>
        <v>0</v>
      </c>
      <c r="BJ336" s="18" t="s">
        <v>83</v>
      </c>
      <c r="BK336" s="220">
        <f>ROUND(I336*H336,1)</f>
        <v>0</v>
      </c>
      <c r="BL336" s="18" t="s">
        <v>153</v>
      </c>
      <c r="BM336" s="219" t="s">
        <v>494</v>
      </c>
    </row>
    <row r="337" s="2" customFormat="1">
      <c r="A337" s="39"/>
      <c r="B337" s="40"/>
      <c r="C337" s="41"/>
      <c r="D337" s="221" t="s">
        <v>155</v>
      </c>
      <c r="E337" s="41"/>
      <c r="F337" s="222" t="s">
        <v>495</v>
      </c>
      <c r="G337" s="41"/>
      <c r="H337" s="41"/>
      <c r="I337" s="223"/>
      <c r="J337" s="41"/>
      <c r="K337" s="41"/>
      <c r="L337" s="45"/>
      <c r="M337" s="224"/>
      <c r="N337" s="225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155</v>
      </c>
      <c r="AU337" s="18" t="s">
        <v>85</v>
      </c>
    </row>
    <row r="338" s="2" customFormat="1">
      <c r="A338" s="39"/>
      <c r="B338" s="40"/>
      <c r="C338" s="41"/>
      <c r="D338" s="226" t="s">
        <v>157</v>
      </c>
      <c r="E338" s="41"/>
      <c r="F338" s="227" t="s">
        <v>496</v>
      </c>
      <c r="G338" s="41"/>
      <c r="H338" s="41"/>
      <c r="I338" s="223"/>
      <c r="J338" s="41"/>
      <c r="K338" s="41"/>
      <c r="L338" s="45"/>
      <c r="M338" s="224"/>
      <c r="N338" s="225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157</v>
      </c>
      <c r="AU338" s="18" t="s">
        <v>85</v>
      </c>
    </row>
    <row r="339" s="2" customFormat="1" ht="24.15" customHeight="1">
      <c r="A339" s="39"/>
      <c r="B339" s="40"/>
      <c r="C339" s="271" t="s">
        <v>497</v>
      </c>
      <c r="D339" s="271" t="s">
        <v>330</v>
      </c>
      <c r="E339" s="272" t="s">
        <v>498</v>
      </c>
      <c r="F339" s="273" t="s">
        <v>499</v>
      </c>
      <c r="G339" s="274" t="s">
        <v>400</v>
      </c>
      <c r="H339" s="275">
        <v>8</v>
      </c>
      <c r="I339" s="276"/>
      <c r="J339" s="277">
        <f>ROUND(I339*H339,1)</f>
        <v>0</v>
      </c>
      <c r="K339" s="278"/>
      <c r="L339" s="279"/>
      <c r="M339" s="280" t="s">
        <v>19</v>
      </c>
      <c r="N339" s="281" t="s">
        <v>46</v>
      </c>
      <c r="O339" s="85"/>
      <c r="P339" s="217">
        <f>O339*H339</f>
        <v>0</v>
      </c>
      <c r="Q339" s="217">
        <v>0.0014</v>
      </c>
      <c r="R339" s="217">
        <f>Q339*H339</f>
        <v>0.0112</v>
      </c>
      <c r="S339" s="217">
        <v>0</v>
      </c>
      <c r="T339" s="218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9" t="s">
        <v>220</v>
      </c>
      <c r="AT339" s="219" t="s">
        <v>330</v>
      </c>
      <c r="AU339" s="219" t="s">
        <v>85</v>
      </c>
      <c r="AY339" s="18" t="s">
        <v>147</v>
      </c>
      <c r="BE339" s="220">
        <f>IF(N339="základní",J339,0)</f>
        <v>0</v>
      </c>
      <c r="BF339" s="220">
        <f>IF(N339="snížená",J339,0)</f>
        <v>0</v>
      </c>
      <c r="BG339" s="220">
        <f>IF(N339="zákl. přenesená",J339,0)</f>
        <v>0</v>
      </c>
      <c r="BH339" s="220">
        <f>IF(N339="sníž. přenesená",J339,0)</f>
        <v>0</v>
      </c>
      <c r="BI339" s="220">
        <f>IF(N339="nulová",J339,0)</f>
        <v>0</v>
      </c>
      <c r="BJ339" s="18" t="s">
        <v>83</v>
      </c>
      <c r="BK339" s="220">
        <f>ROUND(I339*H339,1)</f>
        <v>0</v>
      </c>
      <c r="BL339" s="18" t="s">
        <v>153</v>
      </c>
      <c r="BM339" s="219" t="s">
        <v>500</v>
      </c>
    </row>
    <row r="340" s="2" customFormat="1">
      <c r="A340" s="39"/>
      <c r="B340" s="40"/>
      <c r="C340" s="41"/>
      <c r="D340" s="221" t="s">
        <v>155</v>
      </c>
      <c r="E340" s="41"/>
      <c r="F340" s="222" t="s">
        <v>499</v>
      </c>
      <c r="G340" s="41"/>
      <c r="H340" s="41"/>
      <c r="I340" s="223"/>
      <c r="J340" s="41"/>
      <c r="K340" s="41"/>
      <c r="L340" s="45"/>
      <c r="M340" s="224"/>
      <c r="N340" s="225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155</v>
      </c>
      <c r="AU340" s="18" t="s">
        <v>85</v>
      </c>
    </row>
    <row r="341" s="13" customFormat="1">
      <c r="A341" s="13"/>
      <c r="B341" s="228"/>
      <c r="C341" s="229"/>
      <c r="D341" s="221" t="s">
        <v>159</v>
      </c>
      <c r="E341" s="230" t="s">
        <v>19</v>
      </c>
      <c r="F341" s="231" t="s">
        <v>501</v>
      </c>
      <c r="G341" s="229"/>
      <c r="H341" s="232">
        <v>8</v>
      </c>
      <c r="I341" s="233"/>
      <c r="J341" s="229"/>
      <c r="K341" s="229"/>
      <c r="L341" s="234"/>
      <c r="M341" s="235"/>
      <c r="N341" s="236"/>
      <c r="O341" s="236"/>
      <c r="P341" s="236"/>
      <c r="Q341" s="236"/>
      <c r="R341" s="236"/>
      <c r="S341" s="236"/>
      <c r="T341" s="237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8" t="s">
        <v>159</v>
      </c>
      <c r="AU341" s="238" t="s">
        <v>85</v>
      </c>
      <c r="AV341" s="13" t="s">
        <v>85</v>
      </c>
      <c r="AW341" s="13" t="s">
        <v>35</v>
      </c>
      <c r="AX341" s="13" t="s">
        <v>83</v>
      </c>
      <c r="AY341" s="238" t="s">
        <v>147</v>
      </c>
    </row>
    <row r="342" s="2" customFormat="1" ht="24.15" customHeight="1">
      <c r="A342" s="39"/>
      <c r="B342" s="40"/>
      <c r="C342" s="207" t="s">
        <v>502</v>
      </c>
      <c r="D342" s="207" t="s">
        <v>149</v>
      </c>
      <c r="E342" s="208" t="s">
        <v>503</v>
      </c>
      <c r="F342" s="209" t="s">
        <v>504</v>
      </c>
      <c r="G342" s="210" t="s">
        <v>505</v>
      </c>
      <c r="H342" s="211">
        <v>4</v>
      </c>
      <c r="I342" s="212"/>
      <c r="J342" s="213">
        <f>ROUND(I342*H342,1)</f>
        <v>0</v>
      </c>
      <c r="K342" s="214"/>
      <c r="L342" s="45"/>
      <c r="M342" s="215" t="s">
        <v>19</v>
      </c>
      <c r="N342" s="216" t="s">
        <v>46</v>
      </c>
      <c r="O342" s="85"/>
      <c r="P342" s="217">
        <f>O342*H342</f>
        <v>0</v>
      </c>
      <c r="Q342" s="217">
        <v>0.00010000000000000001</v>
      </c>
      <c r="R342" s="217">
        <f>Q342*H342</f>
        <v>0.00040000000000000002</v>
      </c>
      <c r="S342" s="217">
        <v>0</v>
      </c>
      <c r="T342" s="218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19" t="s">
        <v>153</v>
      </c>
      <c r="AT342" s="219" t="s">
        <v>149</v>
      </c>
      <c r="AU342" s="219" t="s">
        <v>85</v>
      </c>
      <c r="AY342" s="18" t="s">
        <v>147</v>
      </c>
      <c r="BE342" s="220">
        <f>IF(N342="základní",J342,0)</f>
        <v>0</v>
      </c>
      <c r="BF342" s="220">
        <f>IF(N342="snížená",J342,0)</f>
        <v>0</v>
      </c>
      <c r="BG342" s="220">
        <f>IF(N342="zákl. přenesená",J342,0)</f>
        <v>0</v>
      </c>
      <c r="BH342" s="220">
        <f>IF(N342="sníž. přenesená",J342,0)</f>
        <v>0</v>
      </c>
      <c r="BI342" s="220">
        <f>IF(N342="nulová",J342,0)</f>
        <v>0</v>
      </c>
      <c r="BJ342" s="18" t="s">
        <v>83</v>
      </c>
      <c r="BK342" s="220">
        <f>ROUND(I342*H342,1)</f>
        <v>0</v>
      </c>
      <c r="BL342" s="18" t="s">
        <v>153</v>
      </c>
      <c r="BM342" s="219" t="s">
        <v>506</v>
      </c>
    </row>
    <row r="343" s="2" customFormat="1">
      <c r="A343" s="39"/>
      <c r="B343" s="40"/>
      <c r="C343" s="41"/>
      <c r="D343" s="221" t="s">
        <v>155</v>
      </c>
      <c r="E343" s="41"/>
      <c r="F343" s="222" t="s">
        <v>507</v>
      </c>
      <c r="G343" s="41"/>
      <c r="H343" s="41"/>
      <c r="I343" s="223"/>
      <c r="J343" s="41"/>
      <c r="K343" s="41"/>
      <c r="L343" s="45"/>
      <c r="M343" s="224"/>
      <c r="N343" s="225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155</v>
      </c>
      <c r="AU343" s="18" t="s">
        <v>85</v>
      </c>
    </row>
    <row r="344" s="2" customFormat="1">
      <c r="A344" s="39"/>
      <c r="B344" s="40"/>
      <c r="C344" s="41"/>
      <c r="D344" s="226" t="s">
        <v>157</v>
      </c>
      <c r="E344" s="41"/>
      <c r="F344" s="227" t="s">
        <v>508</v>
      </c>
      <c r="G344" s="41"/>
      <c r="H344" s="41"/>
      <c r="I344" s="223"/>
      <c r="J344" s="41"/>
      <c r="K344" s="41"/>
      <c r="L344" s="45"/>
      <c r="M344" s="224"/>
      <c r="N344" s="225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157</v>
      </c>
      <c r="AU344" s="18" t="s">
        <v>85</v>
      </c>
    </row>
    <row r="345" s="13" customFormat="1">
      <c r="A345" s="13"/>
      <c r="B345" s="228"/>
      <c r="C345" s="229"/>
      <c r="D345" s="221" t="s">
        <v>159</v>
      </c>
      <c r="E345" s="230" t="s">
        <v>19</v>
      </c>
      <c r="F345" s="231" t="s">
        <v>153</v>
      </c>
      <c r="G345" s="229"/>
      <c r="H345" s="232">
        <v>4</v>
      </c>
      <c r="I345" s="233"/>
      <c r="J345" s="229"/>
      <c r="K345" s="229"/>
      <c r="L345" s="234"/>
      <c r="M345" s="235"/>
      <c r="N345" s="236"/>
      <c r="O345" s="236"/>
      <c r="P345" s="236"/>
      <c r="Q345" s="236"/>
      <c r="R345" s="236"/>
      <c r="S345" s="236"/>
      <c r="T345" s="237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8" t="s">
        <v>159</v>
      </c>
      <c r="AU345" s="238" t="s">
        <v>85</v>
      </c>
      <c r="AV345" s="13" t="s">
        <v>85</v>
      </c>
      <c r="AW345" s="13" t="s">
        <v>35</v>
      </c>
      <c r="AX345" s="13" t="s">
        <v>83</v>
      </c>
      <c r="AY345" s="238" t="s">
        <v>147</v>
      </c>
    </row>
    <row r="346" s="2" customFormat="1" ht="24.15" customHeight="1">
      <c r="A346" s="39"/>
      <c r="B346" s="40"/>
      <c r="C346" s="207" t="s">
        <v>509</v>
      </c>
      <c r="D346" s="207" t="s">
        <v>149</v>
      </c>
      <c r="E346" s="208" t="s">
        <v>510</v>
      </c>
      <c r="F346" s="209" t="s">
        <v>511</v>
      </c>
      <c r="G346" s="210" t="s">
        <v>505</v>
      </c>
      <c r="H346" s="211">
        <v>1</v>
      </c>
      <c r="I346" s="212"/>
      <c r="J346" s="213">
        <f>ROUND(I346*H346,1)</f>
        <v>0</v>
      </c>
      <c r="K346" s="214"/>
      <c r="L346" s="45"/>
      <c r="M346" s="215" t="s">
        <v>19</v>
      </c>
      <c r="N346" s="216" t="s">
        <v>46</v>
      </c>
      <c r="O346" s="85"/>
      <c r="P346" s="217">
        <f>O346*H346</f>
        <v>0</v>
      </c>
      <c r="Q346" s="217">
        <v>0.00031</v>
      </c>
      <c r="R346" s="217">
        <f>Q346*H346</f>
        <v>0.00031</v>
      </c>
      <c r="S346" s="217">
        <v>0</v>
      </c>
      <c r="T346" s="218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9" t="s">
        <v>153</v>
      </c>
      <c r="AT346" s="219" t="s">
        <v>149</v>
      </c>
      <c r="AU346" s="219" t="s">
        <v>85</v>
      </c>
      <c r="AY346" s="18" t="s">
        <v>147</v>
      </c>
      <c r="BE346" s="220">
        <f>IF(N346="základní",J346,0)</f>
        <v>0</v>
      </c>
      <c r="BF346" s="220">
        <f>IF(N346="snížená",J346,0)</f>
        <v>0</v>
      </c>
      <c r="BG346" s="220">
        <f>IF(N346="zákl. přenesená",J346,0)</f>
        <v>0</v>
      </c>
      <c r="BH346" s="220">
        <f>IF(N346="sníž. přenesená",J346,0)</f>
        <v>0</v>
      </c>
      <c r="BI346" s="220">
        <f>IF(N346="nulová",J346,0)</f>
        <v>0</v>
      </c>
      <c r="BJ346" s="18" t="s">
        <v>83</v>
      </c>
      <c r="BK346" s="220">
        <f>ROUND(I346*H346,1)</f>
        <v>0</v>
      </c>
      <c r="BL346" s="18" t="s">
        <v>153</v>
      </c>
      <c r="BM346" s="219" t="s">
        <v>512</v>
      </c>
    </row>
    <row r="347" s="2" customFormat="1">
      <c r="A347" s="39"/>
      <c r="B347" s="40"/>
      <c r="C347" s="41"/>
      <c r="D347" s="221" t="s">
        <v>155</v>
      </c>
      <c r="E347" s="41"/>
      <c r="F347" s="222" t="s">
        <v>513</v>
      </c>
      <c r="G347" s="41"/>
      <c r="H347" s="41"/>
      <c r="I347" s="223"/>
      <c r="J347" s="41"/>
      <c r="K347" s="41"/>
      <c r="L347" s="45"/>
      <c r="M347" s="224"/>
      <c r="N347" s="225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155</v>
      </c>
      <c r="AU347" s="18" t="s">
        <v>85</v>
      </c>
    </row>
    <row r="348" s="2" customFormat="1">
      <c r="A348" s="39"/>
      <c r="B348" s="40"/>
      <c r="C348" s="41"/>
      <c r="D348" s="226" t="s">
        <v>157</v>
      </c>
      <c r="E348" s="41"/>
      <c r="F348" s="227" t="s">
        <v>514</v>
      </c>
      <c r="G348" s="41"/>
      <c r="H348" s="41"/>
      <c r="I348" s="223"/>
      <c r="J348" s="41"/>
      <c r="K348" s="41"/>
      <c r="L348" s="45"/>
      <c r="M348" s="224"/>
      <c r="N348" s="225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157</v>
      </c>
      <c r="AU348" s="18" t="s">
        <v>85</v>
      </c>
    </row>
    <row r="349" s="2" customFormat="1" ht="24.15" customHeight="1">
      <c r="A349" s="39"/>
      <c r="B349" s="40"/>
      <c r="C349" s="207" t="s">
        <v>515</v>
      </c>
      <c r="D349" s="207" t="s">
        <v>149</v>
      </c>
      <c r="E349" s="208" t="s">
        <v>516</v>
      </c>
      <c r="F349" s="209" t="s">
        <v>517</v>
      </c>
      <c r="G349" s="210" t="s">
        <v>505</v>
      </c>
      <c r="H349" s="211">
        <v>2</v>
      </c>
      <c r="I349" s="212"/>
      <c r="J349" s="213">
        <f>ROUND(I349*H349,1)</f>
        <v>0</v>
      </c>
      <c r="K349" s="214"/>
      <c r="L349" s="45"/>
      <c r="M349" s="215" t="s">
        <v>19</v>
      </c>
      <c r="N349" s="216" t="s">
        <v>46</v>
      </c>
      <c r="O349" s="85"/>
      <c r="P349" s="217">
        <f>O349*H349</f>
        <v>0</v>
      </c>
      <c r="Q349" s="217">
        <v>0.00050000000000000001</v>
      </c>
      <c r="R349" s="217">
        <f>Q349*H349</f>
        <v>0.001</v>
      </c>
      <c r="S349" s="217">
        <v>0</v>
      </c>
      <c r="T349" s="218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19" t="s">
        <v>153</v>
      </c>
      <c r="AT349" s="219" t="s">
        <v>149</v>
      </c>
      <c r="AU349" s="219" t="s">
        <v>85</v>
      </c>
      <c r="AY349" s="18" t="s">
        <v>147</v>
      </c>
      <c r="BE349" s="220">
        <f>IF(N349="základní",J349,0)</f>
        <v>0</v>
      </c>
      <c r="BF349" s="220">
        <f>IF(N349="snížená",J349,0)</f>
        <v>0</v>
      </c>
      <c r="BG349" s="220">
        <f>IF(N349="zákl. přenesená",J349,0)</f>
        <v>0</v>
      </c>
      <c r="BH349" s="220">
        <f>IF(N349="sníž. přenesená",J349,0)</f>
        <v>0</v>
      </c>
      <c r="BI349" s="220">
        <f>IF(N349="nulová",J349,0)</f>
        <v>0</v>
      </c>
      <c r="BJ349" s="18" t="s">
        <v>83</v>
      </c>
      <c r="BK349" s="220">
        <f>ROUND(I349*H349,1)</f>
        <v>0</v>
      </c>
      <c r="BL349" s="18" t="s">
        <v>153</v>
      </c>
      <c r="BM349" s="219" t="s">
        <v>518</v>
      </c>
    </row>
    <row r="350" s="2" customFormat="1">
      <c r="A350" s="39"/>
      <c r="B350" s="40"/>
      <c r="C350" s="41"/>
      <c r="D350" s="221" t="s">
        <v>155</v>
      </c>
      <c r="E350" s="41"/>
      <c r="F350" s="222" t="s">
        <v>519</v>
      </c>
      <c r="G350" s="41"/>
      <c r="H350" s="41"/>
      <c r="I350" s="223"/>
      <c r="J350" s="41"/>
      <c r="K350" s="41"/>
      <c r="L350" s="45"/>
      <c r="M350" s="224"/>
      <c r="N350" s="225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155</v>
      </c>
      <c r="AU350" s="18" t="s">
        <v>85</v>
      </c>
    </row>
    <row r="351" s="2" customFormat="1">
      <c r="A351" s="39"/>
      <c r="B351" s="40"/>
      <c r="C351" s="41"/>
      <c r="D351" s="226" t="s">
        <v>157</v>
      </c>
      <c r="E351" s="41"/>
      <c r="F351" s="227" t="s">
        <v>520</v>
      </c>
      <c r="G351" s="41"/>
      <c r="H351" s="41"/>
      <c r="I351" s="223"/>
      <c r="J351" s="41"/>
      <c r="K351" s="41"/>
      <c r="L351" s="45"/>
      <c r="M351" s="224"/>
      <c r="N351" s="225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157</v>
      </c>
      <c r="AU351" s="18" t="s">
        <v>85</v>
      </c>
    </row>
    <row r="352" s="2" customFormat="1" ht="24.15" customHeight="1">
      <c r="A352" s="39"/>
      <c r="B352" s="40"/>
      <c r="C352" s="207" t="s">
        <v>521</v>
      </c>
      <c r="D352" s="207" t="s">
        <v>149</v>
      </c>
      <c r="E352" s="208" t="s">
        <v>522</v>
      </c>
      <c r="F352" s="209" t="s">
        <v>523</v>
      </c>
      <c r="G352" s="210" t="s">
        <v>400</v>
      </c>
      <c r="H352" s="211">
        <v>6</v>
      </c>
      <c r="I352" s="212"/>
      <c r="J352" s="213">
        <f>ROUND(I352*H352,1)</f>
        <v>0</v>
      </c>
      <c r="K352" s="214"/>
      <c r="L352" s="45"/>
      <c r="M352" s="215" t="s">
        <v>19</v>
      </c>
      <c r="N352" s="216" t="s">
        <v>46</v>
      </c>
      <c r="O352" s="85"/>
      <c r="P352" s="217">
        <f>O352*H352</f>
        <v>0</v>
      </c>
      <c r="Q352" s="217">
        <v>0.010189999999999999</v>
      </c>
      <c r="R352" s="217">
        <f>Q352*H352</f>
        <v>0.06114</v>
      </c>
      <c r="S352" s="217">
        <v>0</v>
      </c>
      <c r="T352" s="218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19" t="s">
        <v>153</v>
      </c>
      <c r="AT352" s="219" t="s">
        <v>149</v>
      </c>
      <c r="AU352" s="219" t="s">
        <v>85</v>
      </c>
      <c r="AY352" s="18" t="s">
        <v>147</v>
      </c>
      <c r="BE352" s="220">
        <f>IF(N352="základní",J352,0)</f>
        <v>0</v>
      </c>
      <c r="BF352" s="220">
        <f>IF(N352="snížená",J352,0)</f>
        <v>0</v>
      </c>
      <c r="BG352" s="220">
        <f>IF(N352="zákl. přenesená",J352,0)</f>
        <v>0</v>
      </c>
      <c r="BH352" s="220">
        <f>IF(N352="sníž. přenesená",J352,0)</f>
        <v>0</v>
      </c>
      <c r="BI352" s="220">
        <f>IF(N352="nulová",J352,0)</f>
        <v>0</v>
      </c>
      <c r="BJ352" s="18" t="s">
        <v>83</v>
      </c>
      <c r="BK352" s="220">
        <f>ROUND(I352*H352,1)</f>
        <v>0</v>
      </c>
      <c r="BL352" s="18" t="s">
        <v>153</v>
      </c>
      <c r="BM352" s="219" t="s">
        <v>524</v>
      </c>
    </row>
    <row r="353" s="2" customFormat="1">
      <c r="A353" s="39"/>
      <c r="B353" s="40"/>
      <c r="C353" s="41"/>
      <c r="D353" s="221" t="s">
        <v>155</v>
      </c>
      <c r="E353" s="41"/>
      <c r="F353" s="222" t="s">
        <v>523</v>
      </c>
      <c r="G353" s="41"/>
      <c r="H353" s="41"/>
      <c r="I353" s="223"/>
      <c r="J353" s="41"/>
      <c r="K353" s="41"/>
      <c r="L353" s="45"/>
      <c r="M353" s="224"/>
      <c r="N353" s="225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155</v>
      </c>
      <c r="AU353" s="18" t="s">
        <v>85</v>
      </c>
    </row>
    <row r="354" s="2" customFormat="1">
      <c r="A354" s="39"/>
      <c r="B354" s="40"/>
      <c r="C354" s="41"/>
      <c r="D354" s="226" t="s">
        <v>157</v>
      </c>
      <c r="E354" s="41"/>
      <c r="F354" s="227" t="s">
        <v>525</v>
      </c>
      <c r="G354" s="41"/>
      <c r="H354" s="41"/>
      <c r="I354" s="223"/>
      <c r="J354" s="41"/>
      <c r="K354" s="41"/>
      <c r="L354" s="45"/>
      <c r="M354" s="224"/>
      <c r="N354" s="225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157</v>
      </c>
      <c r="AU354" s="18" t="s">
        <v>85</v>
      </c>
    </row>
    <row r="355" s="2" customFormat="1" ht="21.75" customHeight="1">
      <c r="A355" s="39"/>
      <c r="B355" s="40"/>
      <c r="C355" s="271" t="s">
        <v>526</v>
      </c>
      <c r="D355" s="271" t="s">
        <v>330</v>
      </c>
      <c r="E355" s="272" t="s">
        <v>527</v>
      </c>
      <c r="F355" s="273" t="s">
        <v>528</v>
      </c>
      <c r="G355" s="274" t="s">
        <v>400</v>
      </c>
      <c r="H355" s="275">
        <v>2</v>
      </c>
      <c r="I355" s="276"/>
      <c r="J355" s="277">
        <f>ROUND(I355*H355,1)</f>
        <v>0</v>
      </c>
      <c r="K355" s="278"/>
      <c r="L355" s="279"/>
      <c r="M355" s="280" t="s">
        <v>19</v>
      </c>
      <c r="N355" s="281" t="s">
        <v>46</v>
      </c>
      <c r="O355" s="85"/>
      <c r="P355" s="217">
        <f>O355*H355</f>
        <v>0</v>
      </c>
      <c r="Q355" s="217">
        <v>0.254</v>
      </c>
      <c r="R355" s="217">
        <f>Q355*H355</f>
        <v>0.50800000000000001</v>
      </c>
      <c r="S355" s="217">
        <v>0</v>
      </c>
      <c r="T355" s="218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19" t="s">
        <v>220</v>
      </c>
      <c r="AT355" s="219" t="s">
        <v>330</v>
      </c>
      <c r="AU355" s="219" t="s">
        <v>85</v>
      </c>
      <c r="AY355" s="18" t="s">
        <v>147</v>
      </c>
      <c r="BE355" s="220">
        <f>IF(N355="základní",J355,0)</f>
        <v>0</v>
      </c>
      <c r="BF355" s="220">
        <f>IF(N355="snížená",J355,0)</f>
        <v>0</v>
      </c>
      <c r="BG355" s="220">
        <f>IF(N355="zákl. přenesená",J355,0)</f>
        <v>0</v>
      </c>
      <c r="BH355" s="220">
        <f>IF(N355="sníž. přenesená",J355,0)</f>
        <v>0</v>
      </c>
      <c r="BI355" s="220">
        <f>IF(N355="nulová",J355,0)</f>
        <v>0</v>
      </c>
      <c r="BJ355" s="18" t="s">
        <v>83</v>
      </c>
      <c r="BK355" s="220">
        <f>ROUND(I355*H355,1)</f>
        <v>0</v>
      </c>
      <c r="BL355" s="18" t="s">
        <v>153</v>
      </c>
      <c r="BM355" s="219" t="s">
        <v>529</v>
      </c>
    </row>
    <row r="356" s="2" customFormat="1">
      <c r="A356" s="39"/>
      <c r="B356" s="40"/>
      <c r="C356" s="41"/>
      <c r="D356" s="221" t="s">
        <v>155</v>
      </c>
      <c r="E356" s="41"/>
      <c r="F356" s="222" t="s">
        <v>528</v>
      </c>
      <c r="G356" s="41"/>
      <c r="H356" s="41"/>
      <c r="I356" s="223"/>
      <c r="J356" s="41"/>
      <c r="K356" s="41"/>
      <c r="L356" s="45"/>
      <c r="M356" s="224"/>
      <c r="N356" s="225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155</v>
      </c>
      <c r="AU356" s="18" t="s">
        <v>85</v>
      </c>
    </row>
    <row r="357" s="2" customFormat="1" ht="21.75" customHeight="1">
      <c r="A357" s="39"/>
      <c r="B357" s="40"/>
      <c r="C357" s="271" t="s">
        <v>530</v>
      </c>
      <c r="D357" s="271" t="s">
        <v>330</v>
      </c>
      <c r="E357" s="272" t="s">
        <v>531</v>
      </c>
      <c r="F357" s="273" t="s">
        <v>532</v>
      </c>
      <c r="G357" s="274" t="s">
        <v>400</v>
      </c>
      <c r="H357" s="275">
        <v>3</v>
      </c>
      <c r="I357" s="276"/>
      <c r="J357" s="277">
        <f>ROUND(I357*H357,1)</f>
        <v>0</v>
      </c>
      <c r="K357" s="278"/>
      <c r="L357" s="279"/>
      <c r="M357" s="280" t="s">
        <v>19</v>
      </c>
      <c r="N357" s="281" t="s">
        <v>46</v>
      </c>
      <c r="O357" s="85"/>
      <c r="P357" s="217">
        <f>O357*H357</f>
        <v>0</v>
      </c>
      <c r="Q357" s="217">
        <v>0.50600000000000001</v>
      </c>
      <c r="R357" s="217">
        <f>Q357*H357</f>
        <v>1.518</v>
      </c>
      <c r="S357" s="217">
        <v>0</v>
      </c>
      <c r="T357" s="218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9" t="s">
        <v>220</v>
      </c>
      <c r="AT357" s="219" t="s">
        <v>330</v>
      </c>
      <c r="AU357" s="219" t="s">
        <v>85</v>
      </c>
      <c r="AY357" s="18" t="s">
        <v>147</v>
      </c>
      <c r="BE357" s="220">
        <f>IF(N357="základní",J357,0)</f>
        <v>0</v>
      </c>
      <c r="BF357" s="220">
        <f>IF(N357="snížená",J357,0)</f>
        <v>0</v>
      </c>
      <c r="BG357" s="220">
        <f>IF(N357="zákl. přenesená",J357,0)</f>
        <v>0</v>
      </c>
      <c r="BH357" s="220">
        <f>IF(N357="sníž. přenesená",J357,0)</f>
        <v>0</v>
      </c>
      <c r="BI357" s="220">
        <f>IF(N357="nulová",J357,0)</f>
        <v>0</v>
      </c>
      <c r="BJ357" s="18" t="s">
        <v>83</v>
      </c>
      <c r="BK357" s="220">
        <f>ROUND(I357*H357,1)</f>
        <v>0</v>
      </c>
      <c r="BL357" s="18" t="s">
        <v>153</v>
      </c>
      <c r="BM357" s="219" t="s">
        <v>533</v>
      </c>
    </row>
    <row r="358" s="2" customFormat="1">
      <c r="A358" s="39"/>
      <c r="B358" s="40"/>
      <c r="C358" s="41"/>
      <c r="D358" s="221" t="s">
        <v>155</v>
      </c>
      <c r="E358" s="41"/>
      <c r="F358" s="222" t="s">
        <v>532</v>
      </c>
      <c r="G358" s="41"/>
      <c r="H358" s="41"/>
      <c r="I358" s="223"/>
      <c r="J358" s="41"/>
      <c r="K358" s="41"/>
      <c r="L358" s="45"/>
      <c r="M358" s="224"/>
      <c r="N358" s="225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155</v>
      </c>
      <c r="AU358" s="18" t="s">
        <v>85</v>
      </c>
    </row>
    <row r="359" s="2" customFormat="1" ht="21.75" customHeight="1">
      <c r="A359" s="39"/>
      <c r="B359" s="40"/>
      <c r="C359" s="271" t="s">
        <v>534</v>
      </c>
      <c r="D359" s="271" t="s">
        <v>330</v>
      </c>
      <c r="E359" s="272" t="s">
        <v>535</v>
      </c>
      <c r="F359" s="273" t="s">
        <v>536</v>
      </c>
      <c r="G359" s="274" t="s">
        <v>400</v>
      </c>
      <c r="H359" s="275">
        <v>1</v>
      </c>
      <c r="I359" s="276"/>
      <c r="J359" s="277">
        <f>ROUND(I359*H359,1)</f>
        <v>0</v>
      </c>
      <c r="K359" s="278"/>
      <c r="L359" s="279"/>
      <c r="M359" s="280" t="s">
        <v>19</v>
      </c>
      <c r="N359" s="281" t="s">
        <v>46</v>
      </c>
      <c r="O359" s="85"/>
      <c r="P359" s="217">
        <f>O359*H359</f>
        <v>0</v>
      </c>
      <c r="Q359" s="217">
        <v>1.0129999999999999</v>
      </c>
      <c r="R359" s="217">
        <f>Q359*H359</f>
        <v>1.0129999999999999</v>
      </c>
      <c r="S359" s="217">
        <v>0</v>
      </c>
      <c r="T359" s="218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19" t="s">
        <v>220</v>
      </c>
      <c r="AT359" s="219" t="s">
        <v>330</v>
      </c>
      <c r="AU359" s="219" t="s">
        <v>85</v>
      </c>
      <c r="AY359" s="18" t="s">
        <v>147</v>
      </c>
      <c r="BE359" s="220">
        <f>IF(N359="základní",J359,0)</f>
        <v>0</v>
      </c>
      <c r="BF359" s="220">
        <f>IF(N359="snížená",J359,0)</f>
        <v>0</v>
      </c>
      <c r="BG359" s="220">
        <f>IF(N359="zákl. přenesená",J359,0)</f>
        <v>0</v>
      </c>
      <c r="BH359" s="220">
        <f>IF(N359="sníž. přenesená",J359,0)</f>
        <v>0</v>
      </c>
      <c r="BI359" s="220">
        <f>IF(N359="nulová",J359,0)</f>
        <v>0</v>
      </c>
      <c r="BJ359" s="18" t="s">
        <v>83</v>
      </c>
      <c r="BK359" s="220">
        <f>ROUND(I359*H359,1)</f>
        <v>0</v>
      </c>
      <c r="BL359" s="18" t="s">
        <v>153</v>
      </c>
      <c r="BM359" s="219" t="s">
        <v>537</v>
      </c>
    </row>
    <row r="360" s="2" customFormat="1">
      <c r="A360" s="39"/>
      <c r="B360" s="40"/>
      <c r="C360" s="41"/>
      <c r="D360" s="221" t="s">
        <v>155</v>
      </c>
      <c r="E360" s="41"/>
      <c r="F360" s="222" t="s">
        <v>536</v>
      </c>
      <c r="G360" s="41"/>
      <c r="H360" s="41"/>
      <c r="I360" s="223"/>
      <c r="J360" s="41"/>
      <c r="K360" s="41"/>
      <c r="L360" s="45"/>
      <c r="M360" s="224"/>
      <c r="N360" s="225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155</v>
      </c>
      <c r="AU360" s="18" t="s">
        <v>85</v>
      </c>
    </row>
    <row r="361" s="2" customFormat="1" ht="24.15" customHeight="1">
      <c r="A361" s="39"/>
      <c r="B361" s="40"/>
      <c r="C361" s="207" t="s">
        <v>538</v>
      </c>
      <c r="D361" s="207" t="s">
        <v>149</v>
      </c>
      <c r="E361" s="208" t="s">
        <v>539</v>
      </c>
      <c r="F361" s="209" t="s">
        <v>540</v>
      </c>
      <c r="G361" s="210" t="s">
        <v>400</v>
      </c>
      <c r="H361" s="211">
        <v>3</v>
      </c>
      <c r="I361" s="212"/>
      <c r="J361" s="213">
        <f>ROUND(I361*H361,1)</f>
        <v>0</v>
      </c>
      <c r="K361" s="214"/>
      <c r="L361" s="45"/>
      <c r="M361" s="215" t="s">
        <v>19</v>
      </c>
      <c r="N361" s="216" t="s">
        <v>46</v>
      </c>
      <c r="O361" s="85"/>
      <c r="P361" s="217">
        <f>O361*H361</f>
        <v>0</v>
      </c>
      <c r="Q361" s="217">
        <v>0.01248</v>
      </c>
      <c r="R361" s="217">
        <f>Q361*H361</f>
        <v>0.037440000000000001</v>
      </c>
      <c r="S361" s="217">
        <v>0</v>
      </c>
      <c r="T361" s="218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19" t="s">
        <v>153</v>
      </c>
      <c r="AT361" s="219" t="s">
        <v>149</v>
      </c>
      <c r="AU361" s="219" t="s">
        <v>85</v>
      </c>
      <c r="AY361" s="18" t="s">
        <v>147</v>
      </c>
      <c r="BE361" s="220">
        <f>IF(N361="základní",J361,0)</f>
        <v>0</v>
      </c>
      <c r="BF361" s="220">
        <f>IF(N361="snížená",J361,0)</f>
        <v>0</v>
      </c>
      <c r="BG361" s="220">
        <f>IF(N361="zákl. přenesená",J361,0)</f>
        <v>0</v>
      </c>
      <c r="BH361" s="220">
        <f>IF(N361="sníž. přenesená",J361,0)</f>
        <v>0</v>
      </c>
      <c r="BI361" s="220">
        <f>IF(N361="nulová",J361,0)</f>
        <v>0</v>
      </c>
      <c r="BJ361" s="18" t="s">
        <v>83</v>
      </c>
      <c r="BK361" s="220">
        <f>ROUND(I361*H361,1)</f>
        <v>0</v>
      </c>
      <c r="BL361" s="18" t="s">
        <v>153</v>
      </c>
      <c r="BM361" s="219" t="s">
        <v>541</v>
      </c>
    </row>
    <row r="362" s="2" customFormat="1">
      <c r="A362" s="39"/>
      <c r="B362" s="40"/>
      <c r="C362" s="41"/>
      <c r="D362" s="221" t="s">
        <v>155</v>
      </c>
      <c r="E362" s="41"/>
      <c r="F362" s="222" t="s">
        <v>540</v>
      </c>
      <c r="G362" s="41"/>
      <c r="H362" s="41"/>
      <c r="I362" s="223"/>
      <c r="J362" s="41"/>
      <c r="K362" s="41"/>
      <c r="L362" s="45"/>
      <c r="M362" s="224"/>
      <c r="N362" s="225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155</v>
      </c>
      <c r="AU362" s="18" t="s">
        <v>85</v>
      </c>
    </row>
    <row r="363" s="2" customFormat="1">
      <c r="A363" s="39"/>
      <c r="B363" s="40"/>
      <c r="C363" s="41"/>
      <c r="D363" s="226" t="s">
        <v>157</v>
      </c>
      <c r="E363" s="41"/>
      <c r="F363" s="227" t="s">
        <v>542</v>
      </c>
      <c r="G363" s="41"/>
      <c r="H363" s="41"/>
      <c r="I363" s="223"/>
      <c r="J363" s="41"/>
      <c r="K363" s="41"/>
      <c r="L363" s="45"/>
      <c r="M363" s="224"/>
      <c r="N363" s="225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157</v>
      </c>
      <c r="AU363" s="18" t="s">
        <v>85</v>
      </c>
    </row>
    <row r="364" s="2" customFormat="1" ht="24.15" customHeight="1">
      <c r="A364" s="39"/>
      <c r="B364" s="40"/>
      <c r="C364" s="271" t="s">
        <v>543</v>
      </c>
      <c r="D364" s="271" t="s">
        <v>330</v>
      </c>
      <c r="E364" s="272" t="s">
        <v>544</v>
      </c>
      <c r="F364" s="273" t="s">
        <v>545</v>
      </c>
      <c r="G364" s="274" t="s">
        <v>400</v>
      </c>
      <c r="H364" s="275">
        <v>3</v>
      </c>
      <c r="I364" s="276"/>
      <c r="J364" s="277">
        <f>ROUND(I364*H364,1)</f>
        <v>0</v>
      </c>
      <c r="K364" s="278"/>
      <c r="L364" s="279"/>
      <c r="M364" s="280" t="s">
        <v>19</v>
      </c>
      <c r="N364" s="281" t="s">
        <v>46</v>
      </c>
      <c r="O364" s="85"/>
      <c r="P364" s="217">
        <f>O364*H364</f>
        <v>0</v>
      </c>
      <c r="Q364" s="217">
        <v>0.54800000000000004</v>
      </c>
      <c r="R364" s="217">
        <f>Q364*H364</f>
        <v>1.6440000000000001</v>
      </c>
      <c r="S364" s="217">
        <v>0</v>
      </c>
      <c r="T364" s="218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19" t="s">
        <v>220</v>
      </c>
      <c r="AT364" s="219" t="s">
        <v>330</v>
      </c>
      <c r="AU364" s="219" t="s">
        <v>85</v>
      </c>
      <c r="AY364" s="18" t="s">
        <v>147</v>
      </c>
      <c r="BE364" s="220">
        <f>IF(N364="základní",J364,0)</f>
        <v>0</v>
      </c>
      <c r="BF364" s="220">
        <f>IF(N364="snížená",J364,0)</f>
        <v>0</v>
      </c>
      <c r="BG364" s="220">
        <f>IF(N364="zákl. přenesená",J364,0)</f>
        <v>0</v>
      </c>
      <c r="BH364" s="220">
        <f>IF(N364="sníž. přenesená",J364,0)</f>
        <v>0</v>
      </c>
      <c r="BI364" s="220">
        <f>IF(N364="nulová",J364,0)</f>
        <v>0</v>
      </c>
      <c r="BJ364" s="18" t="s">
        <v>83</v>
      </c>
      <c r="BK364" s="220">
        <f>ROUND(I364*H364,1)</f>
        <v>0</v>
      </c>
      <c r="BL364" s="18" t="s">
        <v>153</v>
      </c>
      <c r="BM364" s="219" t="s">
        <v>546</v>
      </c>
    </row>
    <row r="365" s="2" customFormat="1">
      <c r="A365" s="39"/>
      <c r="B365" s="40"/>
      <c r="C365" s="41"/>
      <c r="D365" s="221" t="s">
        <v>155</v>
      </c>
      <c r="E365" s="41"/>
      <c r="F365" s="222" t="s">
        <v>545</v>
      </c>
      <c r="G365" s="41"/>
      <c r="H365" s="41"/>
      <c r="I365" s="223"/>
      <c r="J365" s="41"/>
      <c r="K365" s="41"/>
      <c r="L365" s="45"/>
      <c r="M365" s="224"/>
      <c r="N365" s="225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155</v>
      </c>
      <c r="AU365" s="18" t="s">
        <v>85</v>
      </c>
    </row>
    <row r="366" s="2" customFormat="1" ht="24.15" customHeight="1">
      <c r="A366" s="39"/>
      <c r="B366" s="40"/>
      <c r="C366" s="207" t="s">
        <v>547</v>
      </c>
      <c r="D366" s="207" t="s">
        <v>149</v>
      </c>
      <c r="E366" s="208" t="s">
        <v>548</v>
      </c>
      <c r="F366" s="209" t="s">
        <v>549</v>
      </c>
      <c r="G366" s="210" t="s">
        <v>400</v>
      </c>
      <c r="H366" s="211">
        <v>3</v>
      </c>
      <c r="I366" s="212"/>
      <c r="J366" s="213">
        <f>ROUND(I366*H366,1)</f>
        <v>0</v>
      </c>
      <c r="K366" s="214"/>
      <c r="L366" s="45"/>
      <c r="M366" s="215" t="s">
        <v>19</v>
      </c>
      <c r="N366" s="216" t="s">
        <v>46</v>
      </c>
      <c r="O366" s="85"/>
      <c r="P366" s="217">
        <f>O366*H366</f>
        <v>0</v>
      </c>
      <c r="Q366" s="217">
        <v>0.028539999999999999</v>
      </c>
      <c r="R366" s="217">
        <f>Q366*H366</f>
        <v>0.085620000000000002</v>
      </c>
      <c r="S366" s="217">
        <v>0</v>
      </c>
      <c r="T366" s="218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19" t="s">
        <v>153</v>
      </c>
      <c r="AT366" s="219" t="s">
        <v>149</v>
      </c>
      <c r="AU366" s="219" t="s">
        <v>85</v>
      </c>
      <c r="AY366" s="18" t="s">
        <v>147</v>
      </c>
      <c r="BE366" s="220">
        <f>IF(N366="základní",J366,0)</f>
        <v>0</v>
      </c>
      <c r="BF366" s="220">
        <f>IF(N366="snížená",J366,0)</f>
        <v>0</v>
      </c>
      <c r="BG366" s="220">
        <f>IF(N366="zákl. přenesená",J366,0)</f>
        <v>0</v>
      </c>
      <c r="BH366" s="220">
        <f>IF(N366="sníž. přenesená",J366,0)</f>
        <v>0</v>
      </c>
      <c r="BI366" s="220">
        <f>IF(N366="nulová",J366,0)</f>
        <v>0</v>
      </c>
      <c r="BJ366" s="18" t="s">
        <v>83</v>
      </c>
      <c r="BK366" s="220">
        <f>ROUND(I366*H366,1)</f>
        <v>0</v>
      </c>
      <c r="BL366" s="18" t="s">
        <v>153</v>
      </c>
      <c r="BM366" s="219" t="s">
        <v>550</v>
      </c>
    </row>
    <row r="367" s="2" customFormat="1">
      <c r="A367" s="39"/>
      <c r="B367" s="40"/>
      <c r="C367" s="41"/>
      <c r="D367" s="221" t="s">
        <v>155</v>
      </c>
      <c r="E367" s="41"/>
      <c r="F367" s="222" t="s">
        <v>549</v>
      </c>
      <c r="G367" s="41"/>
      <c r="H367" s="41"/>
      <c r="I367" s="223"/>
      <c r="J367" s="41"/>
      <c r="K367" s="41"/>
      <c r="L367" s="45"/>
      <c r="M367" s="224"/>
      <c r="N367" s="225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155</v>
      </c>
      <c r="AU367" s="18" t="s">
        <v>85</v>
      </c>
    </row>
    <row r="368" s="2" customFormat="1">
      <c r="A368" s="39"/>
      <c r="B368" s="40"/>
      <c r="C368" s="41"/>
      <c r="D368" s="226" t="s">
        <v>157</v>
      </c>
      <c r="E368" s="41"/>
      <c r="F368" s="227" t="s">
        <v>551</v>
      </c>
      <c r="G368" s="41"/>
      <c r="H368" s="41"/>
      <c r="I368" s="223"/>
      <c r="J368" s="41"/>
      <c r="K368" s="41"/>
      <c r="L368" s="45"/>
      <c r="M368" s="224"/>
      <c r="N368" s="225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157</v>
      </c>
      <c r="AU368" s="18" t="s">
        <v>85</v>
      </c>
    </row>
    <row r="369" s="2" customFormat="1" ht="24.15" customHeight="1">
      <c r="A369" s="39"/>
      <c r="B369" s="40"/>
      <c r="C369" s="271" t="s">
        <v>552</v>
      </c>
      <c r="D369" s="271" t="s">
        <v>330</v>
      </c>
      <c r="E369" s="272" t="s">
        <v>553</v>
      </c>
      <c r="F369" s="273" t="s">
        <v>554</v>
      </c>
      <c r="G369" s="274" t="s">
        <v>400</v>
      </c>
      <c r="H369" s="275">
        <v>3</v>
      </c>
      <c r="I369" s="276"/>
      <c r="J369" s="277">
        <f>ROUND(I369*H369,1)</f>
        <v>0</v>
      </c>
      <c r="K369" s="278"/>
      <c r="L369" s="279"/>
      <c r="M369" s="280" t="s">
        <v>19</v>
      </c>
      <c r="N369" s="281" t="s">
        <v>46</v>
      </c>
      <c r="O369" s="85"/>
      <c r="P369" s="217">
        <f>O369*H369</f>
        <v>0</v>
      </c>
      <c r="Q369" s="217">
        <v>2.4169999999999998</v>
      </c>
      <c r="R369" s="217">
        <f>Q369*H369</f>
        <v>7.2509999999999994</v>
      </c>
      <c r="S369" s="217">
        <v>0</v>
      </c>
      <c r="T369" s="218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19" t="s">
        <v>220</v>
      </c>
      <c r="AT369" s="219" t="s">
        <v>330</v>
      </c>
      <c r="AU369" s="219" t="s">
        <v>85</v>
      </c>
      <c r="AY369" s="18" t="s">
        <v>147</v>
      </c>
      <c r="BE369" s="220">
        <f>IF(N369="základní",J369,0)</f>
        <v>0</v>
      </c>
      <c r="BF369" s="220">
        <f>IF(N369="snížená",J369,0)</f>
        <v>0</v>
      </c>
      <c r="BG369" s="220">
        <f>IF(N369="zákl. přenesená",J369,0)</f>
        <v>0</v>
      </c>
      <c r="BH369" s="220">
        <f>IF(N369="sníž. přenesená",J369,0)</f>
        <v>0</v>
      </c>
      <c r="BI369" s="220">
        <f>IF(N369="nulová",J369,0)</f>
        <v>0</v>
      </c>
      <c r="BJ369" s="18" t="s">
        <v>83</v>
      </c>
      <c r="BK369" s="220">
        <f>ROUND(I369*H369,1)</f>
        <v>0</v>
      </c>
      <c r="BL369" s="18" t="s">
        <v>153</v>
      </c>
      <c r="BM369" s="219" t="s">
        <v>555</v>
      </c>
    </row>
    <row r="370" s="2" customFormat="1">
      <c r="A370" s="39"/>
      <c r="B370" s="40"/>
      <c r="C370" s="41"/>
      <c r="D370" s="221" t="s">
        <v>155</v>
      </c>
      <c r="E370" s="41"/>
      <c r="F370" s="222" t="s">
        <v>554</v>
      </c>
      <c r="G370" s="41"/>
      <c r="H370" s="41"/>
      <c r="I370" s="223"/>
      <c r="J370" s="41"/>
      <c r="K370" s="41"/>
      <c r="L370" s="45"/>
      <c r="M370" s="224"/>
      <c r="N370" s="225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155</v>
      </c>
      <c r="AU370" s="18" t="s">
        <v>85</v>
      </c>
    </row>
    <row r="371" s="2" customFormat="1" ht="24.15" customHeight="1">
      <c r="A371" s="39"/>
      <c r="B371" s="40"/>
      <c r="C371" s="207" t="s">
        <v>556</v>
      </c>
      <c r="D371" s="207" t="s">
        <v>149</v>
      </c>
      <c r="E371" s="208" t="s">
        <v>557</v>
      </c>
      <c r="F371" s="209" t="s">
        <v>558</v>
      </c>
      <c r="G371" s="210" t="s">
        <v>400</v>
      </c>
      <c r="H371" s="211">
        <v>3</v>
      </c>
      <c r="I371" s="212"/>
      <c r="J371" s="213">
        <f>ROUND(I371*H371,1)</f>
        <v>0</v>
      </c>
      <c r="K371" s="214"/>
      <c r="L371" s="45"/>
      <c r="M371" s="215" t="s">
        <v>19</v>
      </c>
      <c r="N371" s="216" t="s">
        <v>46</v>
      </c>
      <c r="O371" s="85"/>
      <c r="P371" s="217">
        <f>O371*H371</f>
        <v>0</v>
      </c>
      <c r="Q371" s="217">
        <v>0.12422</v>
      </c>
      <c r="R371" s="217">
        <f>Q371*H371</f>
        <v>0.37265999999999999</v>
      </c>
      <c r="S371" s="217">
        <v>0</v>
      </c>
      <c r="T371" s="218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9" t="s">
        <v>153</v>
      </c>
      <c r="AT371" s="219" t="s">
        <v>149</v>
      </c>
      <c r="AU371" s="219" t="s">
        <v>85</v>
      </c>
      <c r="AY371" s="18" t="s">
        <v>147</v>
      </c>
      <c r="BE371" s="220">
        <f>IF(N371="základní",J371,0)</f>
        <v>0</v>
      </c>
      <c r="BF371" s="220">
        <f>IF(N371="snížená",J371,0)</f>
        <v>0</v>
      </c>
      <c r="BG371" s="220">
        <f>IF(N371="zákl. přenesená",J371,0)</f>
        <v>0</v>
      </c>
      <c r="BH371" s="220">
        <f>IF(N371="sníž. přenesená",J371,0)</f>
        <v>0</v>
      </c>
      <c r="BI371" s="220">
        <f>IF(N371="nulová",J371,0)</f>
        <v>0</v>
      </c>
      <c r="BJ371" s="18" t="s">
        <v>83</v>
      </c>
      <c r="BK371" s="220">
        <f>ROUND(I371*H371,1)</f>
        <v>0</v>
      </c>
      <c r="BL371" s="18" t="s">
        <v>153</v>
      </c>
      <c r="BM371" s="219" t="s">
        <v>559</v>
      </c>
    </row>
    <row r="372" s="2" customFormat="1">
      <c r="A372" s="39"/>
      <c r="B372" s="40"/>
      <c r="C372" s="41"/>
      <c r="D372" s="221" t="s">
        <v>155</v>
      </c>
      <c r="E372" s="41"/>
      <c r="F372" s="222" t="s">
        <v>560</v>
      </c>
      <c r="G372" s="41"/>
      <c r="H372" s="41"/>
      <c r="I372" s="223"/>
      <c r="J372" s="41"/>
      <c r="K372" s="41"/>
      <c r="L372" s="45"/>
      <c r="M372" s="224"/>
      <c r="N372" s="225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155</v>
      </c>
      <c r="AU372" s="18" t="s">
        <v>85</v>
      </c>
    </row>
    <row r="373" s="2" customFormat="1">
      <c r="A373" s="39"/>
      <c r="B373" s="40"/>
      <c r="C373" s="41"/>
      <c r="D373" s="226" t="s">
        <v>157</v>
      </c>
      <c r="E373" s="41"/>
      <c r="F373" s="227" t="s">
        <v>561</v>
      </c>
      <c r="G373" s="41"/>
      <c r="H373" s="41"/>
      <c r="I373" s="223"/>
      <c r="J373" s="41"/>
      <c r="K373" s="41"/>
      <c r="L373" s="45"/>
      <c r="M373" s="224"/>
      <c r="N373" s="225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157</v>
      </c>
      <c r="AU373" s="18" t="s">
        <v>85</v>
      </c>
    </row>
    <row r="374" s="2" customFormat="1" ht="24.15" customHeight="1">
      <c r="A374" s="39"/>
      <c r="B374" s="40"/>
      <c r="C374" s="271" t="s">
        <v>562</v>
      </c>
      <c r="D374" s="271" t="s">
        <v>330</v>
      </c>
      <c r="E374" s="272" t="s">
        <v>563</v>
      </c>
      <c r="F374" s="273" t="s">
        <v>564</v>
      </c>
      <c r="G374" s="274" t="s">
        <v>400</v>
      </c>
      <c r="H374" s="275">
        <v>3</v>
      </c>
      <c r="I374" s="276"/>
      <c r="J374" s="277">
        <f>ROUND(I374*H374,1)</f>
        <v>0</v>
      </c>
      <c r="K374" s="278"/>
      <c r="L374" s="279"/>
      <c r="M374" s="280" t="s">
        <v>19</v>
      </c>
      <c r="N374" s="281" t="s">
        <v>46</v>
      </c>
      <c r="O374" s="85"/>
      <c r="P374" s="217">
        <f>O374*H374</f>
        <v>0</v>
      </c>
      <c r="Q374" s="217">
        <v>0.071999999999999995</v>
      </c>
      <c r="R374" s="217">
        <f>Q374*H374</f>
        <v>0.21599999999999997</v>
      </c>
      <c r="S374" s="217">
        <v>0</v>
      </c>
      <c r="T374" s="218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19" t="s">
        <v>220</v>
      </c>
      <c r="AT374" s="219" t="s">
        <v>330</v>
      </c>
      <c r="AU374" s="219" t="s">
        <v>85</v>
      </c>
      <c r="AY374" s="18" t="s">
        <v>147</v>
      </c>
      <c r="BE374" s="220">
        <f>IF(N374="základní",J374,0)</f>
        <v>0</v>
      </c>
      <c r="BF374" s="220">
        <f>IF(N374="snížená",J374,0)</f>
        <v>0</v>
      </c>
      <c r="BG374" s="220">
        <f>IF(N374="zákl. přenesená",J374,0)</f>
        <v>0</v>
      </c>
      <c r="BH374" s="220">
        <f>IF(N374="sníž. přenesená",J374,0)</f>
        <v>0</v>
      </c>
      <c r="BI374" s="220">
        <f>IF(N374="nulová",J374,0)</f>
        <v>0</v>
      </c>
      <c r="BJ374" s="18" t="s">
        <v>83</v>
      </c>
      <c r="BK374" s="220">
        <f>ROUND(I374*H374,1)</f>
        <v>0</v>
      </c>
      <c r="BL374" s="18" t="s">
        <v>153</v>
      </c>
      <c r="BM374" s="219" t="s">
        <v>565</v>
      </c>
    </row>
    <row r="375" s="2" customFormat="1">
      <c r="A375" s="39"/>
      <c r="B375" s="40"/>
      <c r="C375" s="41"/>
      <c r="D375" s="221" t="s">
        <v>155</v>
      </c>
      <c r="E375" s="41"/>
      <c r="F375" s="222" t="s">
        <v>564</v>
      </c>
      <c r="G375" s="41"/>
      <c r="H375" s="41"/>
      <c r="I375" s="223"/>
      <c r="J375" s="41"/>
      <c r="K375" s="41"/>
      <c r="L375" s="45"/>
      <c r="M375" s="224"/>
      <c r="N375" s="225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155</v>
      </c>
      <c r="AU375" s="18" t="s">
        <v>85</v>
      </c>
    </row>
    <row r="376" s="2" customFormat="1" ht="24.15" customHeight="1">
      <c r="A376" s="39"/>
      <c r="B376" s="40"/>
      <c r="C376" s="207" t="s">
        <v>566</v>
      </c>
      <c r="D376" s="207" t="s">
        <v>149</v>
      </c>
      <c r="E376" s="208" t="s">
        <v>567</v>
      </c>
      <c r="F376" s="209" t="s">
        <v>568</v>
      </c>
      <c r="G376" s="210" t="s">
        <v>400</v>
      </c>
      <c r="H376" s="211">
        <v>3</v>
      </c>
      <c r="I376" s="212"/>
      <c r="J376" s="213">
        <f>ROUND(I376*H376,1)</f>
        <v>0</v>
      </c>
      <c r="K376" s="214"/>
      <c r="L376" s="45"/>
      <c r="M376" s="215" t="s">
        <v>19</v>
      </c>
      <c r="N376" s="216" t="s">
        <v>46</v>
      </c>
      <c r="O376" s="85"/>
      <c r="P376" s="217">
        <f>O376*H376</f>
        <v>0</v>
      </c>
      <c r="Q376" s="217">
        <v>0.02972</v>
      </c>
      <c r="R376" s="217">
        <f>Q376*H376</f>
        <v>0.089160000000000003</v>
      </c>
      <c r="S376" s="217">
        <v>0</v>
      </c>
      <c r="T376" s="218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19" t="s">
        <v>153</v>
      </c>
      <c r="AT376" s="219" t="s">
        <v>149</v>
      </c>
      <c r="AU376" s="219" t="s">
        <v>85</v>
      </c>
      <c r="AY376" s="18" t="s">
        <v>147</v>
      </c>
      <c r="BE376" s="220">
        <f>IF(N376="základní",J376,0)</f>
        <v>0</v>
      </c>
      <c r="BF376" s="220">
        <f>IF(N376="snížená",J376,0)</f>
        <v>0</v>
      </c>
      <c r="BG376" s="220">
        <f>IF(N376="zákl. přenesená",J376,0)</f>
        <v>0</v>
      </c>
      <c r="BH376" s="220">
        <f>IF(N376="sníž. přenesená",J376,0)</f>
        <v>0</v>
      </c>
      <c r="BI376" s="220">
        <f>IF(N376="nulová",J376,0)</f>
        <v>0</v>
      </c>
      <c r="BJ376" s="18" t="s">
        <v>83</v>
      </c>
      <c r="BK376" s="220">
        <f>ROUND(I376*H376,1)</f>
        <v>0</v>
      </c>
      <c r="BL376" s="18" t="s">
        <v>153</v>
      </c>
      <c r="BM376" s="219" t="s">
        <v>569</v>
      </c>
    </row>
    <row r="377" s="2" customFormat="1">
      <c r="A377" s="39"/>
      <c r="B377" s="40"/>
      <c r="C377" s="41"/>
      <c r="D377" s="221" t="s">
        <v>155</v>
      </c>
      <c r="E377" s="41"/>
      <c r="F377" s="222" t="s">
        <v>570</v>
      </c>
      <c r="G377" s="41"/>
      <c r="H377" s="41"/>
      <c r="I377" s="223"/>
      <c r="J377" s="41"/>
      <c r="K377" s="41"/>
      <c r="L377" s="45"/>
      <c r="M377" s="224"/>
      <c r="N377" s="225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155</v>
      </c>
      <c r="AU377" s="18" t="s">
        <v>85</v>
      </c>
    </row>
    <row r="378" s="2" customFormat="1">
      <c r="A378" s="39"/>
      <c r="B378" s="40"/>
      <c r="C378" s="41"/>
      <c r="D378" s="226" t="s">
        <v>157</v>
      </c>
      <c r="E378" s="41"/>
      <c r="F378" s="227" t="s">
        <v>571</v>
      </c>
      <c r="G378" s="41"/>
      <c r="H378" s="41"/>
      <c r="I378" s="223"/>
      <c r="J378" s="41"/>
      <c r="K378" s="41"/>
      <c r="L378" s="45"/>
      <c r="M378" s="224"/>
      <c r="N378" s="225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157</v>
      </c>
      <c r="AU378" s="18" t="s">
        <v>85</v>
      </c>
    </row>
    <row r="379" s="2" customFormat="1" ht="21.75" customHeight="1">
      <c r="A379" s="39"/>
      <c r="B379" s="40"/>
      <c r="C379" s="271" t="s">
        <v>572</v>
      </c>
      <c r="D379" s="271" t="s">
        <v>330</v>
      </c>
      <c r="E379" s="272" t="s">
        <v>573</v>
      </c>
      <c r="F379" s="273" t="s">
        <v>574</v>
      </c>
      <c r="G379" s="274" t="s">
        <v>400</v>
      </c>
      <c r="H379" s="275">
        <v>3</v>
      </c>
      <c r="I379" s="276"/>
      <c r="J379" s="277">
        <f>ROUND(I379*H379,1)</f>
        <v>0</v>
      </c>
      <c r="K379" s="278"/>
      <c r="L379" s="279"/>
      <c r="M379" s="280" t="s">
        <v>19</v>
      </c>
      <c r="N379" s="281" t="s">
        <v>46</v>
      </c>
      <c r="O379" s="85"/>
      <c r="P379" s="217">
        <f>O379*H379</f>
        <v>0</v>
      </c>
      <c r="Q379" s="217">
        <v>0.040000000000000001</v>
      </c>
      <c r="R379" s="217">
        <f>Q379*H379</f>
        <v>0.12</v>
      </c>
      <c r="S379" s="217">
        <v>0</v>
      </c>
      <c r="T379" s="218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19" t="s">
        <v>220</v>
      </c>
      <c r="AT379" s="219" t="s">
        <v>330</v>
      </c>
      <c r="AU379" s="219" t="s">
        <v>85</v>
      </c>
      <c r="AY379" s="18" t="s">
        <v>147</v>
      </c>
      <c r="BE379" s="220">
        <f>IF(N379="základní",J379,0)</f>
        <v>0</v>
      </c>
      <c r="BF379" s="220">
        <f>IF(N379="snížená",J379,0)</f>
        <v>0</v>
      </c>
      <c r="BG379" s="220">
        <f>IF(N379="zákl. přenesená",J379,0)</f>
        <v>0</v>
      </c>
      <c r="BH379" s="220">
        <f>IF(N379="sníž. přenesená",J379,0)</f>
        <v>0</v>
      </c>
      <c r="BI379" s="220">
        <f>IF(N379="nulová",J379,0)</f>
        <v>0</v>
      </c>
      <c r="BJ379" s="18" t="s">
        <v>83</v>
      </c>
      <c r="BK379" s="220">
        <f>ROUND(I379*H379,1)</f>
        <v>0</v>
      </c>
      <c r="BL379" s="18" t="s">
        <v>153</v>
      </c>
      <c r="BM379" s="219" t="s">
        <v>575</v>
      </c>
    </row>
    <row r="380" s="2" customFormat="1">
      <c r="A380" s="39"/>
      <c r="B380" s="40"/>
      <c r="C380" s="41"/>
      <c r="D380" s="221" t="s">
        <v>155</v>
      </c>
      <c r="E380" s="41"/>
      <c r="F380" s="222" t="s">
        <v>574</v>
      </c>
      <c r="G380" s="41"/>
      <c r="H380" s="41"/>
      <c r="I380" s="223"/>
      <c r="J380" s="41"/>
      <c r="K380" s="41"/>
      <c r="L380" s="45"/>
      <c r="M380" s="224"/>
      <c r="N380" s="225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155</v>
      </c>
      <c r="AU380" s="18" t="s">
        <v>85</v>
      </c>
    </row>
    <row r="381" s="2" customFormat="1" ht="24.15" customHeight="1">
      <c r="A381" s="39"/>
      <c r="B381" s="40"/>
      <c r="C381" s="207" t="s">
        <v>576</v>
      </c>
      <c r="D381" s="207" t="s">
        <v>149</v>
      </c>
      <c r="E381" s="208" t="s">
        <v>577</v>
      </c>
      <c r="F381" s="209" t="s">
        <v>578</v>
      </c>
      <c r="G381" s="210" t="s">
        <v>400</v>
      </c>
      <c r="H381" s="211">
        <v>3</v>
      </c>
      <c r="I381" s="212"/>
      <c r="J381" s="213">
        <f>ROUND(I381*H381,1)</f>
        <v>0</v>
      </c>
      <c r="K381" s="214"/>
      <c r="L381" s="45"/>
      <c r="M381" s="215" t="s">
        <v>19</v>
      </c>
      <c r="N381" s="216" t="s">
        <v>46</v>
      </c>
      <c r="O381" s="85"/>
      <c r="P381" s="217">
        <f>O381*H381</f>
        <v>0</v>
      </c>
      <c r="Q381" s="217">
        <v>0.02972</v>
      </c>
      <c r="R381" s="217">
        <f>Q381*H381</f>
        <v>0.089160000000000003</v>
      </c>
      <c r="S381" s="217">
        <v>0</v>
      </c>
      <c r="T381" s="218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19" t="s">
        <v>153</v>
      </c>
      <c r="AT381" s="219" t="s">
        <v>149</v>
      </c>
      <c r="AU381" s="219" t="s">
        <v>85</v>
      </c>
      <c r="AY381" s="18" t="s">
        <v>147</v>
      </c>
      <c r="BE381" s="220">
        <f>IF(N381="základní",J381,0)</f>
        <v>0</v>
      </c>
      <c r="BF381" s="220">
        <f>IF(N381="snížená",J381,0)</f>
        <v>0</v>
      </c>
      <c r="BG381" s="220">
        <f>IF(N381="zákl. přenesená",J381,0)</f>
        <v>0</v>
      </c>
      <c r="BH381" s="220">
        <f>IF(N381="sníž. přenesená",J381,0)</f>
        <v>0</v>
      </c>
      <c r="BI381" s="220">
        <f>IF(N381="nulová",J381,0)</f>
        <v>0</v>
      </c>
      <c r="BJ381" s="18" t="s">
        <v>83</v>
      </c>
      <c r="BK381" s="220">
        <f>ROUND(I381*H381,1)</f>
        <v>0</v>
      </c>
      <c r="BL381" s="18" t="s">
        <v>153</v>
      </c>
      <c r="BM381" s="219" t="s">
        <v>579</v>
      </c>
    </row>
    <row r="382" s="2" customFormat="1">
      <c r="A382" s="39"/>
      <c r="B382" s="40"/>
      <c r="C382" s="41"/>
      <c r="D382" s="221" t="s">
        <v>155</v>
      </c>
      <c r="E382" s="41"/>
      <c r="F382" s="222" t="s">
        <v>580</v>
      </c>
      <c r="G382" s="41"/>
      <c r="H382" s="41"/>
      <c r="I382" s="223"/>
      <c r="J382" s="41"/>
      <c r="K382" s="41"/>
      <c r="L382" s="45"/>
      <c r="M382" s="224"/>
      <c r="N382" s="225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155</v>
      </c>
      <c r="AU382" s="18" t="s">
        <v>85</v>
      </c>
    </row>
    <row r="383" s="2" customFormat="1">
      <c r="A383" s="39"/>
      <c r="B383" s="40"/>
      <c r="C383" s="41"/>
      <c r="D383" s="226" t="s">
        <v>157</v>
      </c>
      <c r="E383" s="41"/>
      <c r="F383" s="227" t="s">
        <v>581</v>
      </c>
      <c r="G383" s="41"/>
      <c r="H383" s="41"/>
      <c r="I383" s="223"/>
      <c r="J383" s="41"/>
      <c r="K383" s="41"/>
      <c r="L383" s="45"/>
      <c r="M383" s="224"/>
      <c r="N383" s="225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157</v>
      </c>
      <c r="AU383" s="18" t="s">
        <v>85</v>
      </c>
    </row>
    <row r="384" s="2" customFormat="1" ht="24.15" customHeight="1">
      <c r="A384" s="39"/>
      <c r="B384" s="40"/>
      <c r="C384" s="271" t="s">
        <v>582</v>
      </c>
      <c r="D384" s="271" t="s">
        <v>330</v>
      </c>
      <c r="E384" s="272" t="s">
        <v>583</v>
      </c>
      <c r="F384" s="273" t="s">
        <v>584</v>
      </c>
      <c r="G384" s="274" t="s">
        <v>400</v>
      </c>
      <c r="H384" s="275">
        <v>3</v>
      </c>
      <c r="I384" s="276"/>
      <c r="J384" s="277">
        <f>ROUND(I384*H384,1)</f>
        <v>0</v>
      </c>
      <c r="K384" s="278"/>
      <c r="L384" s="279"/>
      <c r="M384" s="280" t="s">
        <v>19</v>
      </c>
      <c r="N384" s="281" t="s">
        <v>46</v>
      </c>
      <c r="O384" s="85"/>
      <c r="P384" s="217">
        <f>O384*H384</f>
        <v>0</v>
      </c>
      <c r="Q384" s="217">
        <v>0.089999999999999997</v>
      </c>
      <c r="R384" s="217">
        <f>Q384*H384</f>
        <v>0.27000000000000002</v>
      </c>
      <c r="S384" s="217">
        <v>0</v>
      </c>
      <c r="T384" s="218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19" t="s">
        <v>220</v>
      </c>
      <c r="AT384" s="219" t="s">
        <v>330</v>
      </c>
      <c r="AU384" s="219" t="s">
        <v>85</v>
      </c>
      <c r="AY384" s="18" t="s">
        <v>147</v>
      </c>
      <c r="BE384" s="220">
        <f>IF(N384="základní",J384,0)</f>
        <v>0</v>
      </c>
      <c r="BF384" s="220">
        <f>IF(N384="snížená",J384,0)</f>
        <v>0</v>
      </c>
      <c r="BG384" s="220">
        <f>IF(N384="zákl. přenesená",J384,0)</f>
        <v>0</v>
      </c>
      <c r="BH384" s="220">
        <f>IF(N384="sníž. přenesená",J384,0)</f>
        <v>0</v>
      </c>
      <c r="BI384" s="220">
        <f>IF(N384="nulová",J384,0)</f>
        <v>0</v>
      </c>
      <c r="BJ384" s="18" t="s">
        <v>83</v>
      </c>
      <c r="BK384" s="220">
        <f>ROUND(I384*H384,1)</f>
        <v>0</v>
      </c>
      <c r="BL384" s="18" t="s">
        <v>153</v>
      </c>
      <c r="BM384" s="219" t="s">
        <v>585</v>
      </c>
    </row>
    <row r="385" s="2" customFormat="1">
      <c r="A385" s="39"/>
      <c r="B385" s="40"/>
      <c r="C385" s="41"/>
      <c r="D385" s="221" t="s">
        <v>155</v>
      </c>
      <c r="E385" s="41"/>
      <c r="F385" s="222" t="s">
        <v>584</v>
      </c>
      <c r="G385" s="41"/>
      <c r="H385" s="41"/>
      <c r="I385" s="223"/>
      <c r="J385" s="41"/>
      <c r="K385" s="41"/>
      <c r="L385" s="45"/>
      <c r="M385" s="224"/>
      <c r="N385" s="225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155</v>
      </c>
      <c r="AU385" s="18" t="s">
        <v>85</v>
      </c>
    </row>
    <row r="386" s="2" customFormat="1" ht="37.8" customHeight="1">
      <c r="A386" s="39"/>
      <c r="B386" s="40"/>
      <c r="C386" s="207" t="s">
        <v>586</v>
      </c>
      <c r="D386" s="207" t="s">
        <v>149</v>
      </c>
      <c r="E386" s="208" t="s">
        <v>587</v>
      </c>
      <c r="F386" s="209" t="s">
        <v>588</v>
      </c>
      <c r="G386" s="210" t="s">
        <v>400</v>
      </c>
      <c r="H386" s="211">
        <v>3</v>
      </c>
      <c r="I386" s="212"/>
      <c r="J386" s="213">
        <f>ROUND(I386*H386,1)</f>
        <v>0</v>
      </c>
      <c r="K386" s="214"/>
      <c r="L386" s="45"/>
      <c r="M386" s="215" t="s">
        <v>19</v>
      </c>
      <c r="N386" s="216" t="s">
        <v>46</v>
      </c>
      <c r="O386" s="85"/>
      <c r="P386" s="217">
        <f>O386*H386</f>
        <v>0</v>
      </c>
      <c r="Q386" s="217">
        <v>0.089999999999999997</v>
      </c>
      <c r="R386" s="217">
        <f>Q386*H386</f>
        <v>0.27000000000000002</v>
      </c>
      <c r="S386" s="217">
        <v>0</v>
      </c>
      <c r="T386" s="218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19" t="s">
        <v>153</v>
      </c>
      <c r="AT386" s="219" t="s">
        <v>149</v>
      </c>
      <c r="AU386" s="219" t="s">
        <v>85</v>
      </c>
      <c r="AY386" s="18" t="s">
        <v>147</v>
      </c>
      <c r="BE386" s="220">
        <f>IF(N386="základní",J386,0)</f>
        <v>0</v>
      </c>
      <c r="BF386" s="220">
        <f>IF(N386="snížená",J386,0)</f>
        <v>0</v>
      </c>
      <c r="BG386" s="220">
        <f>IF(N386="zákl. přenesená",J386,0)</f>
        <v>0</v>
      </c>
      <c r="BH386" s="220">
        <f>IF(N386="sníž. přenesená",J386,0)</f>
        <v>0</v>
      </c>
      <c r="BI386" s="220">
        <f>IF(N386="nulová",J386,0)</f>
        <v>0</v>
      </c>
      <c r="BJ386" s="18" t="s">
        <v>83</v>
      </c>
      <c r="BK386" s="220">
        <f>ROUND(I386*H386,1)</f>
        <v>0</v>
      </c>
      <c r="BL386" s="18" t="s">
        <v>153</v>
      </c>
      <c r="BM386" s="219" t="s">
        <v>589</v>
      </c>
    </row>
    <row r="387" s="2" customFormat="1">
      <c r="A387" s="39"/>
      <c r="B387" s="40"/>
      <c r="C387" s="41"/>
      <c r="D387" s="221" t="s">
        <v>155</v>
      </c>
      <c r="E387" s="41"/>
      <c r="F387" s="222" t="s">
        <v>588</v>
      </c>
      <c r="G387" s="41"/>
      <c r="H387" s="41"/>
      <c r="I387" s="223"/>
      <c r="J387" s="41"/>
      <c r="K387" s="41"/>
      <c r="L387" s="45"/>
      <c r="M387" s="224"/>
      <c r="N387" s="225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155</v>
      </c>
      <c r="AU387" s="18" t="s">
        <v>85</v>
      </c>
    </row>
    <row r="388" s="2" customFormat="1">
      <c r="A388" s="39"/>
      <c r="B388" s="40"/>
      <c r="C388" s="41"/>
      <c r="D388" s="226" t="s">
        <v>157</v>
      </c>
      <c r="E388" s="41"/>
      <c r="F388" s="227" t="s">
        <v>590</v>
      </c>
      <c r="G388" s="41"/>
      <c r="H388" s="41"/>
      <c r="I388" s="223"/>
      <c r="J388" s="41"/>
      <c r="K388" s="41"/>
      <c r="L388" s="45"/>
      <c r="M388" s="224"/>
      <c r="N388" s="225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157</v>
      </c>
      <c r="AU388" s="18" t="s">
        <v>85</v>
      </c>
    </row>
    <row r="389" s="2" customFormat="1" ht="21.75" customHeight="1">
      <c r="A389" s="39"/>
      <c r="B389" s="40"/>
      <c r="C389" s="271" t="s">
        <v>591</v>
      </c>
      <c r="D389" s="271" t="s">
        <v>330</v>
      </c>
      <c r="E389" s="272" t="s">
        <v>592</v>
      </c>
      <c r="F389" s="273" t="s">
        <v>593</v>
      </c>
      <c r="G389" s="274" t="s">
        <v>400</v>
      </c>
      <c r="H389" s="275">
        <v>3</v>
      </c>
      <c r="I389" s="276"/>
      <c r="J389" s="277">
        <f>ROUND(I389*H389,1)</f>
        <v>0</v>
      </c>
      <c r="K389" s="278"/>
      <c r="L389" s="279"/>
      <c r="M389" s="280" t="s">
        <v>19</v>
      </c>
      <c r="N389" s="281" t="s">
        <v>46</v>
      </c>
      <c r="O389" s="85"/>
      <c r="P389" s="217">
        <f>O389*H389</f>
        <v>0</v>
      </c>
      <c r="Q389" s="217">
        <v>0.19600000000000001</v>
      </c>
      <c r="R389" s="217">
        <f>Q389*H389</f>
        <v>0.58800000000000008</v>
      </c>
      <c r="S389" s="217">
        <v>0</v>
      </c>
      <c r="T389" s="218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19" t="s">
        <v>220</v>
      </c>
      <c r="AT389" s="219" t="s">
        <v>330</v>
      </c>
      <c r="AU389" s="219" t="s">
        <v>85</v>
      </c>
      <c r="AY389" s="18" t="s">
        <v>147</v>
      </c>
      <c r="BE389" s="220">
        <f>IF(N389="základní",J389,0)</f>
        <v>0</v>
      </c>
      <c r="BF389" s="220">
        <f>IF(N389="snížená",J389,0)</f>
        <v>0</v>
      </c>
      <c r="BG389" s="220">
        <f>IF(N389="zákl. přenesená",J389,0)</f>
        <v>0</v>
      </c>
      <c r="BH389" s="220">
        <f>IF(N389="sníž. přenesená",J389,0)</f>
        <v>0</v>
      </c>
      <c r="BI389" s="220">
        <f>IF(N389="nulová",J389,0)</f>
        <v>0</v>
      </c>
      <c r="BJ389" s="18" t="s">
        <v>83</v>
      </c>
      <c r="BK389" s="220">
        <f>ROUND(I389*H389,1)</f>
        <v>0</v>
      </c>
      <c r="BL389" s="18" t="s">
        <v>153</v>
      </c>
      <c r="BM389" s="219" t="s">
        <v>594</v>
      </c>
    </row>
    <row r="390" s="2" customFormat="1">
      <c r="A390" s="39"/>
      <c r="B390" s="40"/>
      <c r="C390" s="41"/>
      <c r="D390" s="221" t="s">
        <v>155</v>
      </c>
      <c r="E390" s="41"/>
      <c r="F390" s="222" t="s">
        <v>593</v>
      </c>
      <c r="G390" s="41"/>
      <c r="H390" s="41"/>
      <c r="I390" s="223"/>
      <c r="J390" s="41"/>
      <c r="K390" s="41"/>
      <c r="L390" s="45"/>
      <c r="M390" s="224"/>
      <c r="N390" s="225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155</v>
      </c>
      <c r="AU390" s="18" t="s">
        <v>85</v>
      </c>
    </row>
    <row r="391" s="2" customFormat="1" ht="37.8" customHeight="1">
      <c r="A391" s="39"/>
      <c r="B391" s="40"/>
      <c r="C391" s="207" t="s">
        <v>595</v>
      </c>
      <c r="D391" s="207" t="s">
        <v>149</v>
      </c>
      <c r="E391" s="208" t="s">
        <v>596</v>
      </c>
      <c r="F391" s="209" t="s">
        <v>597</v>
      </c>
      <c r="G391" s="210" t="s">
        <v>400</v>
      </c>
      <c r="H391" s="211">
        <v>1</v>
      </c>
      <c r="I391" s="212"/>
      <c r="J391" s="213">
        <f>ROUND(I391*H391,1)</f>
        <v>0</v>
      </c>
      <c r="K391" s="214"/>
      <c r="L391" s="45"/>
      <c r="M391" s="215" t="s">
        <v>19</v>
      </c>
      <c r="N391" s="216" t="s">
        <v>46</v>
      </c>
      <c r="O391" s="85"/>
      <c r="P391" s="217">
        <f>O391*H391</f>
        <v>0</v>
      </c>
      <c r="Q391" s="217">
        <v>0.10000000000000001</v>
      </c>
      <c r="R391" s="217">
        <f>Q391*H391</f>
        <v>0.10000000000000001</v>
      </c>
      <c r="S391" s="217">
        <v>0</v>
      </c>
      <c r="T391" s="218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19" t="s">
        <v>153</v>
      </c>
      <c r="AT391" s="219" t="s">
        <v>149</v>
      </c>
      <c r="AU391" s="219" t="s">
        <v>85</v>
      </c>
      <c r="AY391" s="18" t="s">
        <v>147</v>
      </c>
      <c r="BE391" s="220">
        <f>IF(N391="základní",J391,0)</f>
        <v>0</v>
      </c>
      <c r="BF391" s="220">
        <f>IF(N391="snížená",J391,0)</f>
        <v>0</v>
      </c>
      <c r="BG391" s="220">
        <f>IF(N391="zákl. přenesená",J391,0)</f>
        <v>0</v>
      </c>
      <c r="BH391" s="220">
        <f>IF(N391="sníž. přenesená",J391,0)</f>
        <v>0</v>
      </c>
      <c r="BI391" s="220">
        <f>IF(N391="nulová",J391,0)</f>
        <v>0</v>
      </c>
      <c r="BJ391" s="18" t="s">
        <v>83</v>
      </c>
      <c r="BK391" s="220">
        <f>ROUND(I391*H391,1)</f>
        <v>0</v>
      </c>
      <c r="BL391" s="18" t="s">
        <v>153</v>
      </c>
      <c r="BM391" s="219" t="s">
        <v>598</v>
      </c>
    </row>
    <row r="392" s="2" customFormat="1">
      <c r="A392" s="39"/>
      <c r="B392" s="40"/>
      <c r="C392" s="41"/>
      <c r="D392" s="221" t="s">
        <v>155</v>
      </c>
      <c r="E392" s="41"/>
      <c r="F392" s="222" t="s">
        <v>597</v>
      </c>
      <c r="G392" s="41"/>
      <c r="H392" s="41"/>
      <c r="I392" s="223"/>
      <c r="J392" s="41"/>
      <c r="K392" s="41"/>
      <c r="L392" s="45"/>
      <c r="M392" s="224"/>
      <c r="N392" s="225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155</v>
      </c>
      <c r="AU392" s="18" t="s">
        <v>85</v>
      </c>
    </row>
    <row r="393" s="13" customFormat="1">
      <c r="A393" s="13"/>
      <c r="B393" s="228"/>
      <c r="C393" s="229"/>
      <c r="D393" s="221" t="s">
        <v>159</v>
      </c>
      <c r="E393" s="230" t="s">
        <v>19</v>
      </c>
      <c r="F393" s="231" t="s">
        <v>599</v>
      </c>
      <c r="G393" s="229"/>
      <c r="H393" s="232">
        <v>1</v>
      </c>
      <c r="I393" s="233"/>
      <c r="J393" s="229"/>
      <c r="K393" s="229"/>
      <c r="L393" s="234"/>
      <c r="M393" s="235"/>
      <c r="N393" s="236"/>
      <c r="O393" s="236"/>
      <c r="P393" s="236"/>
      <c r="Q393" s="236"/>
      <c r="R393" s="236"/>
      <c r="S393" s="236"/>
      <c r="T393" s="237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8" t="s">
        <v>159</v>
      </c>
      <c r="AU393" s="238" t="s">
        <v>85</v>
      </c>
      <c r="AV393" s="13" t="s">
        <v>85</v>
      </c>
      <c r="AW393" s="13" t="s">
        <v>35</v>
      </c>
      <c r="AX393" s="13" t="s">
        <v>83</v>
      </c>
      <c r="AY393" s="238" t="s">
        <v>147</v>
      </c>
    </row>
    <row r="394" s="2" customFormat="1" ht="24.15" customHeight="1">
      <c r="A394" s="39"/>
      <c r="B394" s="40"/>
      <c r="C394" s="207" t="s">
        <v>600</v>
      </c>
      <c r="D394" s="207" t="s">
        <v>149</v>
      </c>
      <c r="E394" s="208" t="s">
        <v>601</v>
      </c>
      <c r="F394" s="209" t="s">
        <v>602</v>
      </c>
      <c r="G394" s="210" t="s">
        <v>400</v>
      </c>
      <c r="H394" s="211">
        <v>3</v>
      </c>
      <c r="I394" s="212"/>
      <c r="J394" s="213">
        <f>ROUND(I394*H394,1)</f>
        <v>0</v>
      </c>
      <c r="K394" s="214"/>
      <c r="L394" s="45"/>
      <c r="M394" s="215" t="s">
        <v>19</v>
      </c>
      <c r="N394" s="216" t="s">
        <v>46</v>
      </c>
      <c r="O394" s="85"/>
      <c r="P394" s="217">
        <f>O394*H394</f>
        <v>0</v>
      </c>
      <c r="Q394" s="217">
        <v>0.21734000000000001</v>
      </c>
      <c r="R394" s="217">
        <f>Q394*H394</f>
        <v>0.65202000000000004</v>
      </c>
      <c r="S394" s="217">
        <v>0</v>
      </c>
      <c r="T394" s="218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19" t="s">
        <v>153</v>
      </c>
      <c r="AT394" s="219" t="s">
        <v>149</v>
      </c>
      <c r="AU394" s="219" t="s">
        <v>85</v>
      </c>
      <c r="AY394" s="18" t="s">
        <v>147</v>
      </c>
      <c r="BE394" s="220">
        <f>IF(N394="základní",J394,0)</f>
        <v>0</v>
      </c>
      <c r="BF394" s="220">
        <f>IF(N394="snížená",J394,0)</f>
        <v>0</v>
      </c>
      <c r="BG394" s="220">
        <f>IF(N394="zákl. přenesená",J394,0)</f>
        <v>0</v>
      </c>
      <c r="BH394" s="220">
        <f>IF(N394="sníž. přenesená",J394,0)</f>
        <v>0</v>
      </c>
      <c r="BI394" s="220">
        <f>IF(N394="nulová",J394,0)</f>
        <v>0</v>
      </c>
      <c r="BJ394" s="18" t="s">
        <v>83</v>
      </c>
      <c r="BK394" s="220">
        <f>ROUND(I394*H394,1)</f>
        <v>0</v>
      </c>
      <c r="BL394" s="18" t="s">
        <v>153</v>
      </c>
      <c r="BM394" s="219" t="s">
        <v>603</v>
      </c>
    </row>
    <row r="395" s="2" customFormat="1">
      <c r="A395" s="39"/>
      <c r="B395" s="40"/>
      <c r="C395" s="41"/>
      <c r="D395" s="221" t="s">
        <v>155</v>
      </c>
      <c r="E395" s="41"/>
      <c r="F395" s="222" t="s">
        <v>602</v>
      </c>
      <c r="G395" s="41"/>
      <c r="H395" s="41"/>
      <c r="I395" s="223"/>
      <c r="J395" s="41"/>
      <c r="K395" s="41"/>
      <c r="L395" s="45"/>
      <c r="M395" s="224"/>
      <c r="N395" s="225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155</v>
      </c>
      <c r="AU395" s="18" t="s">
        <v>85</v>
      </c>
    </row>
    <row r="396" s="2" customFormat="1">
      <c r="A396" s="39"/>
      <c r="B396" s="40"/>
      <c r="C396" s="41"/>
      <c r="D396" s="226" t="s">
        <v>157</v>
      </c>
      <c r="E396" s="41"/>
      <c r="F396" s="227" t="s">
        <v>604</v>
      </c>
      <c r="G396" s="41"/>
      <c r="H396" s="41"/>
      <c r="I396" s="223"/>
      <c r="J396" s="41"/>
      <c r="K396" s="41"/>
      <c r="L396" s="45"/>
      <c r="M396" s="224"/>
      <c r="N396" s="225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157</v>
      </c>
      <c r="AU396" s="18" t="s">
        <v>85</v>
      </c>
    </row>
    <row r="397" s="2" customFormat="1" ht="24.15" customHeight="1">
      <c r="A397" s="39"/>
      <c r="B397" s="40"/>
      <c r="C397" s="271" t="s">
        <v>605</v>
      </c>
      <c r="D397" s="271" t="s">
        <v>330</v>
      </c>
      <c r="E397" s="272" t="s">
        <v>606</v>
      </c>
      <c r="F397" s="273" t="s">
        <v>607</v>
      </c>
      <c r="G397" s="274" t="s">
        <v>400</v>
      </c>
      <c r="H397" s="275">
        <v>3</v>
      </c>
      <c r="I397" s="276"/>
      <c r="J397" s="277">
        <f>ROUND(I397*H397,1)</f>
        <v>0</v>
      </c>
      <c r="K397" s="278"/>
      <c r="L397" s="279"/>
      <c r="M397" s="280" t="s">
        <v>19</v>
      </c>
      <c r="N397" s="281" t="s">
        <v>46</v>
      </c>
      <c r="O397" s="85"/>
      <c r="P397" s="217">
        <f>O397*H397</f>
        <v>0</v>
      </c>
      <c r="Q397" s="217">
        <v>0.0030000000000000001</v>
      </c>
      <c r="R397" s="217">
        <f>Q397*H397</f>
        <v>0.0090000000000000011</v>
      </c>
      <c r="S397" s="217">
        <v>0</v>
      </c>
      <c r="T397" s="218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19" t="s">
        <v>220</v>
      </c>
      <c r="AT397" s="219" t="s">
        <v>330</v>
      </c>
      <c r="AU397" s="219" t="s">
        <v>85</v>
      </c>
      <c r="AY397" s="18" t="s">
        <v>147</v>
      </c>
      <c r="BE397" s="220">
        <f>IF(N397="základní",J397,0)</f>
        <v>0</v>
      </c>
      <c r="BF397" s="220">
        <f>IF(N397="snížená",J397,0)</f>
        <v>0</v>
      </c>
      <c r="BG397" s="220">
        <f>IF(N397="zákl. přenesená",J397,0)</f>
        <v>0</v>
      </c>
      <c r="BH397" s="220">
        <f>IF(N397="sníž. přenesená",J397,0)</f>
        <v>0</v>
      </c>
      <c r="BI397" s="220">
        <f>IF(N397="nulová",J397,0)</f>
        <v>0</v>
      </c>
      <c r="BJ397" s="18" t="s">
        <v>83</v>
      </c>
      <c r="BK397" s="220">
        <f>ROUND(I397*H397,1)</f>
        <v>0</v>
      </c>
      <c r="BL397" s="18" t="s">
        <v>153</v>
      </c>
      <c r="BM397" s="219" t="s">
        <v>608</v>
      </c>
    </row>
    <row r="398" s="2" customFormat="1">
      <c r="A398" s="39"/>
      <c r="B398" s="40"/>
      <c r="C398" s="41"/>
      <c r="D398" s="221" t="s">
        <v>155</v>
      </c>
      <c r="E398" s="41"/>
      <c r="F398" s="222" t="s">
        <v>607</v>
      </c>
      <c r="G398" s="41"/>
      <c r="H398" s="41"/>
      <c r="I398" s="223"/>
      <c r="J398" s="41"/>
      <c r="K398" s="41"/>
      <c r="L398" s="45"/>
      <c r="M398" s="224"/>
      <c r="N398" s="225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155</v>
      </c>
      <c r="AU398" s="18" t="s">
        <v>85</v>
      </c>
    </row>
    <row r="399" s="2" customFormat="1" ht="24.15" customHeight="1">
      <c r="A399" s="39"/>
      <c r="B399" s="40"/>
      <c r="C399" s="271" t="s">
        <v>609</v>
      </c>
      <c r="D399" s="271" t="s">
        <v>330</v>
      </c>
      <c r="E399" s="272" t="s">
        <v>610</v>
      </c>
      <c r="F399" s="273" t="s">
        <v>611</v>
      </c>
      <c r="G399" s="274" t="s">
        <v>400</v>
      </c>
      <c r="H399" s="275">
        <v>3</v>
      </c>
      <c r="I399" s="276"/>
      <c r="J399" s="277">
        <f>ROUND(I399*H399,1)</f>
        <v>0</v>
      </c>
      <c r="K399" s="278"/>
      <c r="L399" s="279"/>
      <c r="M399" s="280" t="s">
        <v>19</v>
      </c>
      <c r="N399" s="281" t="s">
        <v>46</v>
      </c>
      <c r="O399" s="85"/>
      <c r="P399" s="217">
        <f>O399*H399</f>
        <v>0</v>
      </c>
      <c r="Q399" s="217">
        <v>0.073999999999999996</v>
      </c>
      <c r="R399" s="217">
        <f>Q399*H399</f>
        <v>0.22199999999999998</v>
      </c>
      <c r="S399" s="217">
        <v>0</v>
      </c>
      <c r="T399" s="218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19" t="s">
        <v>220</v>
      </c>
      <c r="AT399" s="219" t="s">
        <v>330</v>
      </c>
      <c r="AU399" s="219" t="s">
        <v>85</v>
      </c>
      <c r="AY399" s="18" t="s">
        <v>147</v>
      </c>
      <c r="BE399" s="220">
        <f>IF(N399="základní",J399,0)</f>
        <v>0</v>
      </c>
      <c r="BF399" s="220">
        <f>IF(N399="snížená",J399,0)</f>
        <v>0</v>
      </c>
      <c r="BG399" s="220">
        <f>IF(N399="zákl. přenesená",J399,0)</f>
        <v>0</v>
      </c>
      <c r="BH399" s="220">
        <f>IF(N399="sníž. přenesená",J399,0)</f>
        <v>0</v>
      </c>
      <c r="BI399" s="220">
        <f>IF(N399="nulová",J399,0)</f>
        <v>0</v>
      </c>
      <c r="BJ399" s="18" t="s">
        <v>83</v>
      </c>
      <c r="BK399" s="220">
        <f>ROUND(I399*H399,1)</f>
        <v>0</v>
      </c>
      <c r="BL399" s="18" t="s">
        <v>153</v>
      </c>
      <c r="BM399" s="219" t="s">
        <v>612</v>
      </c>
    </row>
    <row r="400" s="2" customFormat="1">
      <c r="A400" s="39"/>
      <c r="B400" s="40"/>
      <c r="C400" s="41"/>
      <c r="D400" s="221" t="s">
        <v>155</v>
      </c>
      <c r="E400" s="41"/>
      <c r="F400" s="222" t="s">
        <v>611</v>
      </c>
      <c r="G400" s="41"/>
      <c r="H400" s="41"/>
      <c r="I400" s="223"/>
      <c r="J400" s="41"/>
      <c r="K400" s="41"/>
      <c r="L400" s="45"/>
      <c r="M400" s="224"/>
      <c r="N400" s="225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155</v>
      </c>
      <c r="AU400" s="18" t="s">
        <v>85</v>
      </c>
    </row>
    <row r="401" s="2" customFormat="1" ht="21.75" customHeight="1">
      <c r="A401" s="39"/>
      <c r="B401" s="40"/>
      <c r="C401" s="207" t="s">
        <v>613</v>
      </c>
      <c r="D401" s="207" t="s">
        <v>149</v>
      </c>
      <c r="E401" s="208" t="s">
        <v>614</v>
      </c>
      <c r="F401" s="209" t="s">
        <v>615</v>
      </c>
      <c r="G401" s="210" t="s">
        <v>152</v>
      </c>
      <c r="H401" s="211">
        <v>99.5</v>
      </c>
      <c r="I401" s="212"/>
      <c r="J401" s="213">
        <f>ROUND(I401*H401,1)</f>
        <v>0</v>
      </c>
      <c r="K401" s="214"/>
      <c r="L401" s="45"/>
      <c r="M401" s="215" t="s">
        <v>19</v>
      </c>
      <c r="N401" s="216" t="s">
        <v>46</v>
      </c>
      <c r="O401" s="85"/>
      <c r="P401" s="217">
        <f>O401*H401</f>
        <v>0</v>
      </c>
      <c r="Q401" s="217">
        <v>9.0000000000000006E-05</v>
      </c>
      <c r="R401" s="217">
        <f>Q401*H401</f>
        <v>0.0089550000000000012</v>
      </c>
      <c r="S401" s="217">
        <v>0</v>
      </c>
      <c r="T401" s="218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19" t="s">
        <v>153</v>
      </c>
      <c r="AT401" s="219" t="s">
        <v>149</v>
      </c>
      <c r="AU401" s="219" t="s">
        <v>85</v>
      </c>
      <c r="AY401" s="18" t="s">
        <v>147</v>
      </c>
      <c r="BE401" s="220">
        <f>IF(N401="základní",J401,0)</f>
        <v>0</v>
      </c>
      <c r="BF401" s="220">
        <f>IF(N401="snížená",J401,0)</f>
        <v>0</v>
      </c>
      <c r="BG401" s="220">
        <f>IF(N401="zákl. přenesená",J401,0)</f>
        <v>0</v>
      </c>
      <c r="BH401" s="220">
        <f>IF(N401="sníž. přenesená",J401,0)</f>
        <v>0</v>
      </c>
      <c r="BI401" s="220">
        <f>IF(N401="nulová",J401,0)</f>
        <v>0</v>
      </c>
      <c r="BJ401" s="18" t="s">
        <v>83</v>
      </c>
      <c r="BK401" s="220">
        <f>ROUND(I401*H401,1)</f>
        <v>0</v>
      </c>
      <c r="BL401" s="18" t="s">
        <v>153</v>
      </c>
      <c r="BM401" s="219" t="s">
        <v>616</v>
      </c>
    </row>
    <row r="402" s="2" customFormat="1">
      <c r="A402" s="39"/>
      <c r="B402" s="40"/>
      <c r="C402" s="41"/>
      <c r="D402" s="221" t="s">
        <v>155</v>
      </c>
      <c r="E402" s="41"/>
      <c r="F402" s="222" t="s">
        <v>617</v>
      </c>
      <c r="G402" s="41"/>
      <c r="H402" s="41"/>
      <c r="I402" s="223"/>
      <c r="J402" s="41"/>
      <c r="K402" s="41"/>
      <c r="L402" s="45"/>
      <c r="M402" s="224"/>
      <c r="N402" s="225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155</v>
      </c>
      <c r="AU402" s="18" t="s">
        <v>85</v>
      </c>
    </row>
    <row r="403" s="2" customFormat="1">
      <c r="A403" s="39"/>
      <c r="B403" s="40"/>
      <c r="C403" s="41"/>
      <c r="D403" s="226" t="s">
        <v>157</v>
      </c>
      <c r="E403" s="41"/>
      <c r="F403" s="227" t="s">
        <v>618</v>
      </c>
      <c r="G403" s="41"/>
      <c r="H403" s="41"/>
      <c r="I403" s="223"/>
      <c r="J403" s="41"/>
      <c r="K403" s="41"/>
      <c r="L403" s="45"/>
      <c r="M403" s="224"/>
      <c r="N403" s="225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157</v>
      </c>
      <c r="AU403" s="18" t="s">
        <v>85</v>
      </c>
    </row>
    <row r="404" s="13" customFormat="1">
      <c r="A404" s="13"/>
      <c r="B404" s="228"/>
      <c r="C404" s="229"/>
      <c r="D404" s="221" t="s">
        <v>159</v>
      </c>
      <c r="E404" s="230" t="s">
        <v>19</v>
      </c>
      <c r="F404" s="231" t="s">
        <v>619</v>
      </c>
      <c r="G404" s="229"/>
      <c r="H404" s="232">
        <v>99.5</v>
      </c>
      <c r="I404" s="233"/>
      <c r="J404" s="229"/>
      <c r="K404" s="229"/>
      <c r="L404" s="234"/>
      <c r="M404" s="235"/>
      <c r="N404" s="236"/>
      <c r="O404" s="236"/>
      <c r="P404" s="236"/>
      <c r="Q404" s="236"/>
      <c r="R404" s="236"/>
      <c r="S404" s="236"/>
      <c r="T404" s="237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8" t="s">
        <v>159</v>
      </c>
      <c r="AU404" s="238" t="s">
        <v>85</v>
      </c>
      <c r="AV404" s="13" t="s">
        <v>85</v>
      </c>
      <c r="AW404" s="13" t="s">
        <v>35</v>
      </c>
      <c r="AX404" s="13" t="s">
        <v>83</v>
      </c>
      <c r="AY404" s="238" t="s">
        <v>147</v>
      </c>
    </row>
    <row r="405" s="12" customFormat="1" ht="22.8" customHeight="1">
      <c r="A405" s="12"/>
      <c r="B405" s="191"/>
      <c r="C405" s="192"/>
      <c r="D405" s="193" t="s">
        <v>74</v>
      </c>
      <c r="E405" s="205" t="s">
        <v>620</v>
      </c>
      <c r="F405" s="205" t="s">
        <v>621</v>
      </c>
      <c r="G405" s="192"/>
      <c r="H405" s="192"/>
      <c r="I405" s="195"/>
      <c r="J405" s="206">
        <f>BK405</f>
        <v>0</v>
      </c>
      <c r="K405" s="192"/>
      <c r="L405" s="197"/>
      <c r="M405" s="198"/>
      <c r="N405" s="199"/>
      <c r="O405" s="199"/>
      <c r="P405" s="200">
        <f>SUM(P406:P408)</f>
        <v>0</v>
      </c>
      <c r="Q405" s="199"/>
      <c r="R405" s="200">
        <f>SUM(R406:R408)</f>
        <v>0</v>
      </c>
      <c r="S405" s="199"/>
      <c r="T405" s="201">
        <f>SUM(T406:T408)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02" t="s">
        <v>83</v>
      </c>
      <c r="AT405" s="203" t="s">
        <v>74</v>
      </c>
      <c r="AU405" s="203" t="s">
        <v>83</v>
      </c>
      <c r="AY405" s="202" t="s">
        <v>147</v>
      </c>
      <c r="BK405" s="204">
        <f>SUM(BK406:BK408)</f>
        <v>0</v>
      </c>
    </row>
    <row r="406" s="2" customFormat="1" ht="24.15" customHeight="1">
      <c r="A406" s="39"/>
      <c r="B406" s="40"/>
      <c r="C406" s="207" t="s">
        <v>622</v>
      </c>
      <c r="D406" s="207" t="s">
        <v>149</v>
      </c>
      <c r="E406" s="208" t="s">
        <v>623</v>
      </c>
      <c r="F406" s="209" t="s">
        <v>624</v>
      </c>
      <c r="G406" s="210" t="s">
        <v>309</v>
      </c>
      <c r="H406" s="211">
        <v>147.399</v>
      </c>
      <c r="I406" s="212"/>
      <c r="J406" s="213">
        <f>ROUND(I406*H406,1)</f>
        <v>0</v>
      </c>
      <c r="K406" s="214"/>
      <c r="L406" s="45"/>
      <c r="M406" s="215" t="s">
        <v>19</v>
      </c>
      <c r="N406" s="216" t="s">
        <v>46</v>
      </c>
      <c r="O406" s="85"/>
      <c r="P406" s="217">
        <f>O406*H406</f>
        <v>0</v>
      </c>
      <c r="Q406" s="217">
        <v>0</v>
      </c>
      <c r="R406" s="217">
        <f>Q406*H406</f>
        <v>0</v>
      </c>
      <c r="S406" s="217">
        <v>0</v>
      </c>
      <c r="T406" s="218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19" t="s">
        <v>153</v>
      </c>
      <c r="AT406" s="219" t="s">
        <v>149</v>
      </c>
      <c r="AU406" s="219" t="s">
        <v>85</v>
      </c>
      <c r="AY406" s="18" t="s">
        <v>147</v>
      </c>
      <c r="BE406" s="220">
        <f>IF(N406="základní",J406,0)</f>
        <v>0</v>
      </c>
      <c r="BF406" s="220">
        <f>IF(N406="snížená",J406,0)</f>
        <v>0</v>
      </c>
      <c r="BG406" s="220">
        <f>IF(N406="zákl. přenesená",J406,0)</f>
        <v>0</v>
      </c>
      <c r="BH406" s="220">
        <f>IF(N406="sníž. přenesená",J406,0)</f>
        <v>0</v>
      </c>
      <c r="BI406" s="220">
        <f>IF(N406="nulová",J406,0)</f>
        <v>0</v>
      </c>
      <c r="BJ406" s="18" t="s">
        <v>83</v>
      </c>
      <c r="BK406" s="220">
        <f>ROUND(I406*H406,1)</f>
        <v>0</v>
      </c>
      <c r="BL406" s="18" t="s">
        <v>153</v>
      </c>
      <c r="BM406" s="219" t="s">
        <v>625</v>
      </c>
    </row>
    <row r="407" s="2" customFormat="1">
      <c r="A407" s="39"/>
      <c r="B407" s="40"/>
      <c r="C407" s="41"/>
      <c r="D407" s="221" t="s">
        <v>155</v>
      </c>
      <c r="E407" s="41"/>
      <c r="F407" s="222" t="s">
        <v>626</v>
      </c>
      <c r="G407" s="41"/>
      <c r="H407" s="41"/>
      <c r="I407" s="223"/>
      <c r="J407" s="41"/>
      <c r="K407" s="41"/>
      <c r="L407" s="45"/>
      <c r="M407" s="224"/>
      <c r="N407" s="225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155</v>
      </c>
      <c r="AU407" s="18" t="s">
        <v>85</v>
      </c>
    </row>
    <row r="408" s="2" customFormat="1">
      <c r="A408" s="39"/>
      <c r="B408" s="40"/>
      <c r="C408" s="41"/>
      <c r="D408" s="226" t="s">
        <v>157</v>
      </c>
      <c r="E408" s="41"/>
      <c r="F408" s="227" t="s">
        <v>627</v>
      </c>
      <c r="G408" s="41"/>
      <c r="H408" s="41"/>
      <c r="I408" s="223"/>
      <c r="J408" s="41"/>
      <c r="K408" s="41"/>
      <c r="L408" s="45"/>
      <c r="M408" s="282"/>
      <c r="N408" s="283"/>
      <c r="O408" s="284"/>
      <c r="P408" s="284"/>
      <c r="Q408" s="284"/>
      <c r="R408" s="284"/>
      <c r="S408" s="284"/>
      <c r="T408" s="285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157</v>
      </c>
      <c r="AU408" s="18" t="s">
        <v>85</v>
      </c>
    </row>
    <row r="409" s="2" customFormat="1" ht="6.96" customHeight="1">
      <c r="A409" s="39"/>
      <c r="B409" s="60"/>
      <c r="C409" s="61"/>
      <c r="D409" s="61"/>
      <c r="E409" s="61"/>
      <c r="F409" s="61"/>
      <c r="G409" s="61"/>
      <c r="H409" s="61"/>
      <c r="I409" s="61"/>
      <c r="J409" s="61"/>
      <c r="K409" s="61"/>
      <c r="L409" s="45"/>
      <c r="M409" s="39"/>
      <c r="O409" s="39"/>
      <c r="P409" s="39"/>
      <c r="Q409" s="39"/>
      <c r="R409" s="39"/>
      <c r="S409" s="39"/>
      <c r="T409" s="39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</row>
  </sheetData>
  <sheetProtection sheet="1" autoFilter="0" formatColumns="0" formatRows="0" objects="1" scenarios="1" spinCount="100000" saltValue="F8c1IgGECLjX8s0CL1Hf9Haj/8L5vJjzdpjnB7umPKN0gmiZ2r7xKXX2WZj6Um0o/2wUJN6VuV/VTDcnnwUFZg==" hashValue="IXtqoZOoD6p2LIk8iHThafi/oS6hkeQqK07SzFlaeQ2EWzCm7ABmYl2XgzA29nzGRYAbVtt5/zZVpH1rKN8qmA==" algorithmName="SHA-512" password="CC35"/>
  <autoFilter ref="C84:K408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3_02/119001401"/>
    <hyperlink ref="F94" r:id="rId2" display="https://podminky.urs.cz/item/CS_URS_2023_02/119001405"/>
    <hyperlink ref="F98" r:id="rId3" display="https://podminky.urs.cz/item/CS_URS_2023_02/119001421"/>
    <hyperlink ref="F102" r:id="rId4" display="https://podminky.urs.cz/item/CS_URS_2023_02/132212221"/>
    <hyperlink ref="F115" r:id="rId5" display="https://podminky.urs.cz/item/CS_URS_2023_02/132254102"/>
    <hyperlink ref="F128" r:id="rId6" display="https://podminky.urs.cz/item/CS_URS_2023_02/132254204"/>
    <hyperlink ref="F143" r:id="rId7" display="https://podminky.urs.cz/item/CS_URS_2023_02/132312221"/>
    <hyperlink ref="F149" r:id="rId8" display="https://podminky.urs.cz/item/CS_URS_2023_02/132354102"/>
    <hyperlink ref="F155" r:id="rId9" display="https://podminky.urs.cz/item/CS_URS_2023_02/132354204"/>
    <hyperlink ref="F161" r:id="rId10" display="https://podminky.urs.cz/item/CS_URS_2023_02/132412221"/>
    <hyperlink ref="F167" r:id="rId11" display="https://podminky.urs.cz/item/CS_URS_2023_02/132454101"/>
    <hyperlink ref="F173" r:id="rId12" display="https://podminky.urs.cz/item/CS_URS_2023_02/132454202"/>
    <hyperlink ref="F179" r:id="rId13" display="https://podminky.urs.cz/item/CS_URS_2023_02/139001101"/>
    <hyperlink ref="F187" r:id="rId14" display="https://podminky.urs.cz/item/CS_URS_2023_02/151101102"/>
    <hyperlink ref="F195" r:id="rId15" display="https://podminky.urs.cz/item/CS_URS_2023_02/151101112"/>
    <hyperlink ref="F212" r:id="rId16" display="https://podminky.urs.cz/item/CS_URS_2023_02/167151101"/>
    <hyperlink ref="F216" r:id="rId17" display="https://podminky.urs.cz/item/CS_URS_2023_02/171201231"/>
    <hyperlink ref="F221" r:id="rId18" display="https://podminky.urs.cz/item/CS_URS_2023_02/171251201"/>
    <hyperlink ref="F227" r:id="rId19" display="https://podminky.urs.cz/item/CS_URS_2023_02/174151101"/>
    <hyperlink ref="F237" r:id="rId20" display="https://podminky.urs.cz/item/CS_URS_2023_02/175151101"/>
    <hyperlink ref="F254" r:id="rId21" display="https://podminky.urs.cz/item/CS_URS_2023_02/181951112"/>
    <hyperlink ref="F264" r:id="rId22" display="https://podminky.urs.cz/item/CS_URS_2023_02/181951114"/>
    <hyperlink ref="F271" r:id="rId23" display="https://podminky.urs.cz/item/CS_URS_2023_02/359901211"/>
    <hyperlink ref="F275" r:id="rId24" display="https://podminky.urs.cz/item/CS_URS_2023_02/359901212"/>
    <hyperlink ref="F280" r:id="rId25" display="https://podminky.urs.cz/item/CS_URS_2023_02/451573111"/>
    <hyperlink ref="F286" r:id="rId26" display="https://podminky.urs.cz/item/CS_URS_2023_02/452111111"/>
    <hyperlink ref="F293" r:id="rId27" display="https://podminky.urs.cz/item/CS_URS_2023_02/452112112"/>
    <hyperlink ref="F302" r:id="rId28" display="https://podminky.urs.cz/item/CS_URS_2023_02/452311131"/>
    <hyperlink ref="F306" r:id="rId29" display="https://podminky.urs.cz/item/CS_URS_2023_02/452312131"/>
    <hyperlink ref="F313" r:id="rId30" display="https://podminky.urs.cz/item/CS_URS_2023_02/831372121"/>
    <hyperlink ref="F319" r:id="rId31" display="https://podminky.urs.cz/item/CS_URS_2023_02/831422121"/>
    <hyperlink ref="F325" r:id="rId32" display="https://podminky.urs.cz/item/CS_URS_2023_02/837421221"/>
    <hyperlink ref="F332" r:id="rId33" display="https://podminky.urs.cz/item/CS_URS_2023_02/871313121"/>
    <hyperlink ref="F338" r:id="rId34" display="https://podminky.urs.cz/item/CS_URS_2023_02/877310310"/>
    <hyperlink ref="F344" r:id="rId35" display="https://podminky.urs.cz/item/CS_URS_2023_02/892312121"/>
    <hyperlink ref="F348" r:id="rId36" display="https://podminky.urs.cz/item/CS_URS_2023_02/892372121"/>
    <hyperlink ref="F351" r:id="rId37" display="https://podminky.urs.cz/item/CS_URS_2023_02/892422121"/>
    <hyperlink ref="F354" r:id="rId38" display="https://podminky.urs.cz/item/CS_URS_2023_02/894411311"/>
    <hyperlink ref="F363" r:id="rId39" display="https://podminky.urs.cz/item/CS_URS_2023_02/894412411"/>
    <hyperlink ref="F368" r:id="rId40" display="https://podminky.urs.cz/item/CS_URS_2023_02/894414111"/>
    <hyperlink ref="F373" r:id="rId41" display="https://podminky.urs.cz/item/CS_URS_2023_02/895941302"/>
    <hyperlink ref="F378" r:id="rId42" display="https://podminky.urs.cz/item/CS_URS_2023_02/895941312"/>
    <hyperlink ref="F383" r:id="rId43" display="https://podminky.urs.cz/item/CS_URS_2023_02/895941331"/>
    <hyperlink ref="F388" r:id="rId44" display="https://podminky.urs.cz/item/CS_URS_2023_02/899104112"/>
    <hyperlink ref="F396" r:id="rId45" display="https://podminky.urs.cz/item/CS_URS_2023_02/899204112"/>
    <hyperlink ref="F403" r:id="rId46" display="https://podminky.urs.cz/item/CS_URS_2023_02/899722113"/>
    <hyperlink ref="F408" r:id="rId47" display="https://podminky.urs.cz/item/CS_URS_2023_02/998275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  <c r="AZ2" s="129" t="s">
        <v>628</v>
      </c>
      <c r="BA2" s="129" t="s">
        <v>19</v>
      </c>
      <c r="BB2" s="129" t="s">
        <v>19</v>
      </c>
      <c r="BC2" s="129" t="s">
        <v>629</v>
      </c>
      <c r="BD2" s="129" t="s">
        <v>85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85</v>
      </c>
      <c r="AZ3" s="129" t="s">
        <v>630</v>
      </c>
      <c r="BA3" s="129" t="s">
        <v>19</v>
      </c>
      <c r="BB3" s="129" t="s">
        <v>19</v>
      </c>
      <c r="BC3" s="129" t="s">
        <v>631</v>
      </c>
      <c r="BD3" s="129" t="s">
        <v>85</v>
      </c>
    </row>
    <row r="4" hidden="1" s="1" customFormat="1" ht="24.96" customHeight="1">
      <c r="B4" s="21"/>
      <c r="D4" s="132" t="s">
        <v>101</v>
      </c>
      <c r="L4" s="21"/>
      <c r="M4" s="133" t="s">
        <v>10</v>
      </c>
      <c r="AT4" s="18" t="s">
        <v>4</v>
      </c>
      <c r="AZ4" s="129" t="s">
        <v>632</v>
      </c>
      <c r="BA4" s="129" t="s">
        <v>19</v>
      </c>
      <c r="BB4" s="129" t="s">
        <v>19</v>
      </c>
      <c r="BC4" s="129" t="s">
        <v>633</v>
      </c>
      <c r="BD4" s="129" t="s">
        <v>85</v>
      </c>
    </row>
    <row r="5" hidden="1" s="1" customFormat="1" ht="6.96" customHeight="1">
      <c r="B5" s="21"/>
      <c r="L5" s="21"/>
      <c r="AZ5" s="129" t="s">
        <v>634</v>
      </c>
      <c r="BA5" s="129" t="s">
        <v>19</v>
      </c>
      <c r="BB5" s="129" t="s">
        <v>19</v>
      </c>
      <c r="BC5" s="129" t="s">
        <v>635</v>
      </c>
      <c r="BD5" s="129" t="s">
        <v>85</v>
      </c>
    </row>
    <row r="6" hidden="1" s="1" customFormat="1" ht="12" customHeight="1">
      <c r="B6" s="21"/>
      <c r="D6" s="134" t="s">
        <v>16</v>
      </c>
      <c r="L6" s="21"/>
      <c r="AZ6" s="129" t="s">
        <v>636</v>
      </c>
      <c r="BA6" s="129" t="s">
        <v>19</v>
      </c>
      <c r="BB6" s="129" t="s">
        <v>19</v>
      </c>
      <c r="BC6" s="129" t="s">
        <v>637</v>
      </c>
      <c r="BD6" s="129" t="s">
        <v>85</v>
      </c>
    </row>
    <row r="7" hidden="1" s="1" customFormat="1" ht="16.5" customHeight="1">
      <c r="B7" s="21"/>
      <c r="E7" s="135" t="str">
        <f>'Rekapitulace stavby'!K6</f>
        <v>Propojení dvou kanalizačních stok ul. Veltrubská, Kolín</v>
      </c>
      <c r="F7" s="134"/>
      <c r="G7" s="134"/>
      <c r="H7" s="134"/>
      <c r="L7" s="21"/>
    </row>
    <row r="8" hidden="1" s="2" customFormat="1" ht="12" customHeight="1">
      <c r="A8" s="39"/>
      <c r="B8" s="45"/>
      <c r="C8" s="39"/>
      <c r="D8" s="134" t="s">
        <v>110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7" t="s">
        <v>638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4" t="s">
        <v>18</v>
      </c>
      <c r="E11" s="39"/>
      <c r="F11" s="138" t="s">
        <v>19</v>
      </c>
      <c r="G11" s="39"/>
      <c r="H11" s="39"/>
      <c r="I11" s="134" t="s">
        <v>20</v>
      </c>
      <c r="J11" s="138" t="s">
        <v>19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4" t="s">
        <v>21</v>
      </c>
      <c r="E12" s="39"/>
      <c r="F12" s="138" t="s">
        <v>22</v>
      </c>
      <c r="G12" s="39"/>
      <c r="H12" s="39"/>
      <c r="I12" s="134" t="s">
        <v>23</v>
      </c>
      <c r="J12" s="139" t="str">
        <f>'Rekapitulace stavby'!AN8</f>
        <v>1. 9. 2023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4" t="s">
        <v>25</v>
      </c>
      <c r="E14" s="39"/>
      <c r="F14" s="39"/>
      <c r="G14" s="39"/>
      <c r="H14" s="39"/>
      <c r="I14" s="134" t="s">
        <v>26</v>
      </c>
      <c r="J14" s="138" t="s">
        <v>27</v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8" t="s">
        <v>28</v>
      </c>
      <c r="F15" s="39"/>
      <c r="G15" s="39"/>
      <c r="H15" s="39"/>
      <c r="I15" s="134" t="s">
        <v>29</v>
      </c>
      <c r="J15" s="138" t="s">
        <v>19</v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4" t="s">
        <v>30</v>
      </c>
      <c r="E17" s="39"/>
      <c r="F17" s="39"/>
      <c r="G17" s="39"/>
      <c r="H17" s="39"/>
      <c r="I17" s="134" t="s">
        <v>26</v>
      </c>
      <c r="J17" s="34" t="str">
        <f>'Rekapitulace stavby'!AN13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29</v>
      </c>
      <c r="J18" s="34" t="str">
        <f>'Rekapitulace stavby'!AN14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4" t="s">
        <v>32</v>
      </c>
      <c r="E20" s="39"/>
      <c r="F20" s="39"/>
      <c r="G20" s="39"/>
      <c r="H20" s="39"/>
      <c r="I20" s="134" t="s">
        <v>26</v>
      </c>
      <c r="J20" s="138" t="s">
        <v>33</v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8" t="s">
        <v>34</v>
      </c>
      <c r="F21" s="39"/>
      <c r="G21" s="39"/>
      <c r="H21" s="39"/>
      <c r="I21" s="134" t="s">
        <v>29</v>
      </c>
      <c r="J21" s="138" t="s">
        <v>19</v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4" t="s">
        <v>36</v>
      </c>
      <c r="E23" s="39"/>
      <c r="F23" s="39"/>
      <c r="G23" s="39"/>
      <c r="H23" s="39"/>
      <c r="I23" s="134" t="s">
        <v>26</v>
      </c>
      <c r="J23" s="138" t="s">
        <v>37</v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8" t="s">
        <v>38</v>
      </c>
      <c r="F24" s="39"/>
      <c r="G24" s="39"/>
      <c r="H24" s="39"/>
      <c r="I24" s="134" t="s">
        <v>29</v>
      </c>
      <c r="J24" s="138" t="s">
        <v>19</v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4" t="s">
        <v>39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5" t="s">
        <v>41</v>
      </c>
      <c r="E30" s="39"/>
      <c r="F30" s="39"/>
      <c r="G30" s="39"/>
      <c r="H30" s="39"/>
      <c r="I30" s="39"/>
      <c r="J30" s="146">
        <f>ROUND(J85, 1)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7" t="s">
        <v>43</v>
      </c>
      <c r="G32" s="39"/>
      <c r="H32" s="39"/>
      <c r="I32" s="147" t="s">
        <v>42</v>
      </c>
      <c r="J32" s="147" t="s">
        <v>44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8" t="s">
        <v>45</v>
      </c>
      <c r="E33" s="134" t="s">
        <v>46</v>
      </c>
      <c r="F33" s="149">
        <f>ROUND((SUM(BE85:BE227)),  1)</f>
        <v>0</v>
      </c>
      <c r="G33" s="39"/>
      <c r="H33" s="39"/>
      <c r="I33" s="150">
        <v>0.20999999999999999</v>
      </c>
      <c r="J33" s="149">
        <f>ROUND(((SUM(BE85:BE227))*I33),  1)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4" t="s">
        <v>47</v>
      </c>
      <c r="F34" s="149">
        <f>ROUND((SUM(BF85:BF227)),  1)</f>
        <v>0</v>
      </c>
      <c r="G34" s="39"/>
      <c r="H34" s="39"/>
      <c r="I34" s="150">
        <v>0.14999999999999999</v>
      </c>
      <c r="J34" s="149">
        <f>ROUND(((SUM(BF85:BF227))*I34),  1)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4" t="s">
        <v>48</v>
      </c>
      <c r="F35" s="149">
        <f>ROUND((SUM(BG85:BG227)),  1)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49</v>
      </c>
      <c r="F36" s="149">
        <f>ROUND((SUM(BH85:BH227)),  1)</f>
        <v>0</v>
      </c>
      <c r="G36" s="39"/>
      <c r="H36" s="39"/>
      <c r="I36" s="150">
        <v>0.14999999999999999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50</v>
      </c>
      <c r="F37" s="149">
        <f>ROUND((SUM(BI85:BI227)),  1)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122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2" t="str">
        <f>E7</f>
        <v>Propojení dvou kanalizačních stok ul. Veltrubská, Kolín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110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01.2 - Komunikace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Kolín</v>
      </c>
      <c r="G52" s="41"/>
      <c r="H52" s="41"/>
      <c r="I52" s="33" t="s">
        <v>23</v>
      </c>
      <c r="J52" s="73" t="str">
        <f>IF(J12="","",J12)</f>
        <v>1. 9. 2023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Kolín, Karlovo nám. 78, 280 02 Kolín</v>
      </c>
      <c r="G54" s="41"/>
      <c r="H54" s="41"/>
      <c r="I54" s="33" t="s">
        <v>32</v>
      </c>
      <c r="J54" s="37" t="str">
        <f>E21</f>
        <v>LK PROJEKT s. r.o.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Ing. Martina Beňáková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3" t="s">
        <v>123</v>
      </c>
      <c r="D57" s="164"/>
      <c r="E57" s="164"/>
      <c r="F57" s="164"/>
      <c r="G57" s="164"/>
      <c r="H57" s="164"/>
      <c r="I57" s="164"/>
      <c r="J57" s="165" t="s">
        <v>124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6" t="s">
        <v>73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125</v>
      </c>
    </row>
    <row r="60" s="9" customFormat="1" ht="24.96" customHeight="1">
      <c r="A60" s="9"/>
      <c r="B60" s="167"/>
      <c r="C60" s="168"/>
      <c r="D60" s="169" t="s">
        <v>126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127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639</v>
      </c>
      <c r="E62" s="176"/>
      <c r="F62" s="176"/>
      <c r="G62" s="176"/>
      <c r="H62" s="176"/>
      <c r="I62" s="176"/>
      <c r="J62" s="177">
        <f>J120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640</v>
      </c>
      <c r="E63" s="176"/>
      <c r="F63" s="176"/>
      <c r="G63" s="176"/>
      <c r="H63" s="176"/>
      <c r="I63" s="176"/>
      <c r="J63" s="177">
        <f>J149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641</v>
      </c>
      <c r="E64" s="176"/>
      <c r="F64" s="176"/>
      <c r="G64" s="176"/>
      <c r="H64" s="176"/>
      <c r="I64" s="176"/>
      <c r="J64" s="177">
        <f>J194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131</v>
      </c>
      <c r="E65" s="176"/>
      <c r="F65" s="176"/>
      <c r="G65" s="176"/>
      <c r="H65" s="176"/>
      <c r="I65" s="176"/>
      <c r="J65" s="177">
        <f>J221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132</v>
      </c>
      <c r="D72" s="41"/>
      <c r="E72" s="41"/>
      <c r="F72" s="41"/>
      <c r="G72" s="41"/>
      <c r="H72" s="41"/>
      <c r="I72" s="41"/>
      <c r="J72" s="41"/>
      <c r="K72" s="41"/>
      <c r="L72" s="13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2" t="str">
        <f>E7</f>
        <v>Propojení dvou kanalizačních stok ul. Veltrubská, Kolín</v>
      </c>
      <c r="F75" s="33"/>
      <c r="G75" s="33"/>
      <c r="H75" s="33"/>
      <c r="I75" s="41"/>
      <c r="J75" s="41"/>
      <c r="K75" s="41"/>
      <c r="L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110</v>
      </c>
      <c r="D76" s="41"/>
      <c r="E76" s="41"/>
      <c r="F76" s="41"/>
      <c r="G76" s="41"/>
      <c r="H76" s="41"/>
      <c r="I76" s="41"/>
      <c r="J76" s="41"/>
      <c r="K76" s="41"/>
      <c r="L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SO 01.2 - Komunikace</v>
      </c>
      <c r="F77" s="41"/>
      <c r="G77" s="41"/>
      <c r="H77" s="41"/>
      <c r="I77" s="41"/>
      <c r="J77" s="41"/>
      <c r="K77" s="41"/>
      <c r="L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Kolín</v>
      </c>
      <c r="G79" s="41"/>
      <c r="H79" s="41"/>
      <c r="I79" s="33" t="s">
        <v>23</v>
      </c>
      <c r="J79" s="73" t="str">
        <f>IF(J12="","",J12)</f>
        <v>1. 9. 2023</v>
      </c>
      <c r="K79" s="41"/>
      <c r="L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>Město Kolín, Karlovo nám. 78, 280 02 Kolín</v>
      </c>
      <c r="G81" s="41"/>
      <c r="H81" s="41"/>
      <c r="I81" s="33" t="s">
        <v>32</v>
      </c>
      <c r="J81" s="37" t="str">
        <f>E21</f>
        <v>LK PROJEKT s. r.o.</v>
      </c>
      <c r="K81" s="41"/>
      <c r="L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30</v>
      </c>
      <c r="D82" s="41"/>
      <c r="E82" s="41"/>
      <c r="F82" s="28" t="str">
        <f>IF(E18="","",E18)</f>
        <v>Vyplň údaj</v>
      </c>
      <c r="G82" s="41"/>
      <c r="H82" s="41"/>
      <c r="I82" s="33" t="s">
        <v>36</v>
      </c>
      <c r="J82" s="37" t="str">
        <f>E24</f>
        <v>Ing. Martina Beňáková</v>
      </c>
      <c r="K82" s="41"/>
      <c r="L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9"/>
      <c r="B84" s="180"/>
      <c r="C84" s="181" t="s">
        <v>133</v>
      </c>
      <c r="D84" s="182" t="s">
        <v>60</v>
      </c>
      <c r="E84" s="182" t="s">
        <v>56</v>
      </c>
      <c r="F84" s="182" t="s">
        <v>57</v>
      </c>
      <c r="G84" s="182" t="s">
        <v>134</v>
      </c>
      <c r="H84" s="182" t="s">
        <v>135</v>
      </c>
      <c r="I84" s="182" t="s">
        <v>136</v>
      </c>
      <c r="J84" s="183" t="s">
        <v>124</v>
      </c>
      <c r="K84" s="184" t="s">
        <v>137</v>
      </c>
      <c r="L84" s="185"/>
      <c r="M84" s="93" t="s">
        <v>19</v>
      </c>
      <c r="N84" s="94" t="s">
        <v>45</v>
      </c>
      <c r="O84" s="94" t="s">
        <v>138</v>
      </c>
      <c r="P84" s="94" t="s">
        <v>139</v>
      </c>
      <c r="Q84" s="94" t="s">
        <v>140</v>
      </c>
      <c r="R84" s="94" t="s">
        <v>141</v>
      </c>
      <c r="S84" s="94" t="s">
        <v>142</v>
      </c>
      <c r="T84" s="95" t="s">
        <v>143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39"/>
      <c r="B85" s="40"/>
      <c r="C85" s="100" t="s">
        <v>144</v>
      </c>
      <c r="D85" s="41"/>
      <c r="E85" s="41"/>
      <c r="F85" s="41"/>
      <c r="G85" s="41"/>
      <c r="H85" s="41"/>
      <c r="I85" s="41"/>
      <c r="J85" s="186">
        <f>BK85</f>
        <v>0</v>
      </c>
      <c r="K85" s="41"/>
      <c r="L85" s="45"/>
      <c r="M85" s="96"/>
      <c r="N85" s="187"/>
      <c r="O85" s="97"/>
      <c r="P85" s="188">
        <f>P86</f>
        <v>0</v>
      </c>
      <c r="Q85" s="97"/>
      <c r="R85" s="188">
        <f>R86</f>
        <v>308.06571150000002</v>
      </c>
      <c r="S85" s="97"/>
      <c r="T85" s="189">
        <f>T86</f>
        <v>327.57525000000004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74</v>
      </c>
      <c r="AU85" s="18" t="s">
        <v>125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74</v>
      </c>
      <c r="E86" s="194" t="s">
        <v>145</v>
      </c>
      <c r="F86" s="194" t="s">
        <v>146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P87+P120+P149+P194+P221</f>
        <v>0</v>
      </c>
      <c r="Q86" s="199"/>
      <c r="R86" s="200">
        <f>R87+R120+R149+R194+R221</f>
        <v>308.06571150000002</v>
      </c>
      <c r="S86" s="199"/>
      <c r="T86" s="201">
        <f>T87+T120+T149+T194+T221</f>
        <v>327.57525000000004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83</v>
      </c>
      <c r="AT86" s="203" t="s">
        <v>74</v>
      </c>
      <c r="AU86" s="203" t="s">
        <v>75</v>
      </c>
      <c r="AY86" s="202" t="s">
        <v>147</v>
      </c>
      <c r="BK86" s="204">
        <f>BK87+BK120+BK149+BK194+BK221</f>
        <v>0</v>
      </c>
    </row>
    <row r="87" s="12" customFormat="1" ht="22.8" customHeight="1">
      <c r="A87" s="12"/>
      <c r="B87" s="191"/>
      <c r="C87" s="192"/>
      <c r="D87" s="193" t="s">
        <v>74</v>
      </c>
      <c r="E87" s="205" t="s">
        <v>83</v>
      </c>
      <c r="F87" s="205" t="s">
        <v>148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SUM(P88:P119)</f>
        <v>0</v>
      </c>
      <c r="Q87" s="199"/>
      <c r="R87" s="200">
        <f>SUM(R88:R119)</f>
        <v>0.0304</v>
      </c>
      <c r="S87" s="199"/>
      <c r="T87" s="201">
        <f>SUM(T88:T119)</f>
        <v>327.57525000000004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83</v>
      </c>
      <c r="AT87" s="203" t="s">
        <v>74</v>
      </c>
      <c r="AU87" s="203" t="s">
        <v>83</v>
      </c>
      <c r="AY87" s="202" t="s">
        <v>147</v>
      </c>
      <c r="BK87" s="204">
        <f>SUM(BK88:BK119)</f>
        <v>0</v>
      </c>
    </row>
    <row r="88" s="2" customFormat="1" ht="24.15" customHeight="1">
      <c r="A88" s="39"/>
      <c r="B88" s="40"/>
      <c r="C88" s="207" t="s">
        <v>83</v>
      </c>
      <c r="D88" s="207" t="s">
        <v>149</v>
      </c>
      <c r="E88" s="208" t="s">
        <v>642</v>
      </c>
      <c r="F88" s="209" t="s">
        <v>643</v>
      </c>
      <c r="G88" s="210" t="s">
        <v>268</v>
      </c>
      <c r="H88" s="211">
        <v>4.7999999999999998</v>
      </c>
      <c r="I88" s="212"/>
      <c r="J88" s="213">
        <f>ROUND(I88*H88,1)</f>
        <v>0</v>
      </c>
      <c r="K88" s="214"/>
      <c r="L88" s="45"/>
      <c r="M88" s="215" t="s">
        <v>19</v>
      </c>
      <c r="N88" s="216" t="s">
        <v>46</v>
      </c>
      <c r="O88" s="85"/>
      <c r="P88" s="217">
        <f>O88*H88</f>
        <v>0</v>
      </c>
      <c r="Q88" s="217">
        <v>0</v>
      </c>
      <c r="R88" s="217">
        <f>Q88*H88</f>
        <v>0</v>
      </c>
      <c r="S88" s="217">
        <v>0.26000000000000001</v>
      </c>
      <c r="T88" s="218">
        <f>S88*H88</f>
        <v>1.248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9" t="s">
        <v>153</v>
      </c>
      <c r="AT88" s="219" t="s">
        <v>149</v>
      </c>
      <c r="AU88" s="219" t="s">
        <v>85</v>
      </c>
      <c r="AY88" s="18" t="s">
        <v>147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8" t="s">
        <v>83</v>
      </c>
      <c r="BK88" s="220">
        <f>ROUND(I88*H88,1)</f>
        <v>0</v>
      </c>
      <c r="BL88" s="18" t="s">
        <v>153</v>
      </c>
      <c r="BM88" s="219" t="s">
        <v>644</v>
      </c>
    </row>
    <row r="89" s="2" customFormat="1">
      <c r="A89" s="39"/>
      <c r="B89" s="40"/>
      <c r="C89" s="41"/>
      <c r="D89" s="221" t="s">
        <v>155</v>
      </c>
      <c r="E89" s="41"/>
      <c r="F89" s="222" t="s">
        <v>645</v>
      </c>
      <c r="G89" s="41"/>
      <c r="H89" s="41"/>
      <c r="I89" s="223"/>
      <c r="J89" s="41"/>
      <c r="K89" s="41"/>
      <c r="L89" s="45"/>
      <c r="M89" s="224"/>
      <c r="N89" s="225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155</v>
      </c>
      <c r="AU89" s="18" t="s">
        <v>85</v>
      </c>
    </row>
    <row r="90" s="2" customFormat="1">
      <c r="A90" s="39"/>
      <c r="B90" s="40"/>
      <c r="C90" s="41"/>
      <c r="D90" s="226" t="s">
        <v>157</v>
      </c>
      <c r="E90" s="41"/>
      <c r="F90" s="227" t="s">
        <v>646</v>
      </c>
      <c r="G90" s="41"/>
      <c r="H90" s="41"/>
      <c r="I90" s="223"/>
      <c r="J90" s="41"/>
      <c r="K90" s="41"/>
      <c r="L90" s="45"/>
      <c r="M90" s="224"/>
      <c r="N90" s="225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157</v>
      </c>
      <c r="AU90" s="18" t="s">
        <v>85</v>
      </c>
    </row>
    <row r="91" s="13" customFormat="1">
      <c r="A91" s="13"/>
      <c r="B91" s="228"/>
      <c r="C91" s="229"/>
      <c r="D91" s="221" t="s">
        <v>159</v>
      </c>
      <c r="E91" s="230" t="s">
        <v>628</v>
      </c>
      <c r="F91" s="231" t="s">
        <v>647</v>
      </c>
      <c r="G91" s="229"/>
      <c r="H91" s="232">
        <v>4.7999999999999998</v>
      </c>
      <c r="I91" s="233"/>
      <c r="J91" s="229"/>
      <c r="K91" s="229"/>
      <c r="L91" s="234"/>
      <c r="M91" s="235"/>
      <c r="N91" s="236"/>
      <c r="O91" s="236"/>
      <c r="P91" s="236"/>
      <c r="Q91" s="236"/>
      <c r="R91" s="236"/>
      <c r="S91" s="236"/>
      <c r="T91" s="237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8" t="s">
        <v>159</v>
      </c>
      <c r="AU91" s="238" t="s">
        <v>85</v>
      </c>
      <c r="AV91" s="13" t="s">
        <v>85</v>
      </c>
      <c r="AW91" s="13" t="s">
        <v>35</v>
      </c>
      <c r="AX91" s="13" t="s">
        <v>83</v>
      </c>
      <c r="AY91" s="238" t="s">
        <v>147</v>
      </c>
    </row>
    <row r="92" s="2" customFormat="1" ht="33" customHeight="1">
      <c r="A92" s="39"/>
      <c r="B92" s="40"/>
      <c r="C92" s="207" t="s">
        <v>85</v>
      </c>
      <c r="D92" s="207" t="s">
        <v>149</v>
      </c>
      <c r="E92" s="208" t="s">
        <v>648</v>
      </c>
      <c r="F92" s="209" t="s">
        <v>649</v>
      </c>
      <c r="G92" s="210" t="s">
        <v>268</v>
      </c>
      <c r="H92" s="211">
        <v>115.7</v>
      </c>
      <c r="I92" s="212"/>
      <c r="J92" s="213">
        <f>ROUND(I92*H92,1)</f>
        <v>0</v>
      </c>
      <c r="K92" s="214"/>
      <c r="L92" s="45"/>
      <c r="M92" s="215" t="s">
        <v>19</v>
      </c>
      <c r="N92" s="216" t="s">
        <v>46</v>
      </c>
      <c r="O92" s="85"/>
      <c r="P92" s="217">
        <f>O92*H92</f>
        <v>0</v>
      </c>
      <c r="Q92" s="217">
        <v>0</v>
      </c>
      <c r="R92" s="217">
        <f>Q92*H92</f>
        <v>0</v>
      </c>
      <c r="S92" s="217">
        <v>0.44</v>
      </c>
      <c r="T92" s="218">
        <f>S92*H92</f>
        <v>50.908000000000001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9" t="s">
        <v>153</v>
      </c>
      <c r="AT92" s="219" t="s">
        <v>149</v>
      </c>
      <c r="AU92" s="219" t="s">
        <v>85</v>
      </c>
      <c r="AY92" s="18" t="s">
        <v>147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8" t="s">
        <v>83</v>
      </c>
      <c r="BK92" s="220">
        <f>ROUND(I92*H92,1)</f>
        <v>0</v>
      </c>
      <c r="BL92" s="18" t="s">
        <v>153</v>
      </c>
      <c r="BM92" s="219" t="s">
        <v>650</v>
      </c>
    </row>
    <row r="93" s="2" customFormat="1">
      <c r="A93" s="39"/>
      <c r="B93" s="40"/>
      <c r="C93" s="41"/>
      <c r="D93" s="221" t="s">
        <v>155</v>
      </c>
      <c r="E93" s="41"/>
      <c r="F93" s="222" t="s">
        <v>651</v>
      </c>
      <c r="G93" s="41"/>
      <c r="H93" s="41"/>
      <c r="I93" s="223"/>
      <c r="J93" s="41"/>
      <c r="K93" s="41"/>
      <c r="L93" s="45"/>
      <c r="M93" s="224"/>
      <c r="N93" s="225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155</v>
      </c>
      <c r="AU93" s="18" t="s">
        <v>85</v>
      </c>
    </row>
    <row r="94" s="2" customFormat="1">
      <c r="A94" s="39"/>
      <c r="B94" s="40"/>
      <c r="C94" s="41"/>
      <c r="D94" s="226" t="s">
        <v>157</v>
      </c>
      <c r="E94" s="41"/>
      <c r="F94" s="227" t="s">
        <v>652</v>
      </c>
      <c r="G94" s="41"/>
      <c r="H94" s="41"/>
      <c r="I94" s="223"/>
      <c r="J94" s="41"/>
      <c r="K94" s="41"/>
      <c r="L94" s="45"/>
      <c r="M94" s="224"/>
      <c r="N94" s="225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157</v>
      </c>
      <c r="AU94" s="18" t="s">
        <v>85</v>
      </c>
    </row>
    <row r="95" s="13" customFormat="1">
      <c r="A95" s="13"/>
      <c r="B95" s="228"/>
      <c r="C95" s="229"/>
      <c r="D95" s="221" t="s">
        <v>159</v>
      </c>
      <c r="E95" s="230" t="s">
        <v>19</v>
      </c>
      <c r="F95" s="231" t="s">
        <v>653</v>
      </c>
      <c r="G95" s="229"/>
      <c r="H95" s="232">
        <v>4.9500000000000002</v>
      </c>
      <c r="I95" s="233"/>
      <c r="J95" s="229"/>
      <c r="K95" s="229"/>
      <c r="L95" s="234"/>
      <c r="M95" s="235"/>
      <c r="N95" s="236"/>
      <c r="O95" s="236"/>
      <c r="P95" s="236"/>
      <c r="Q95" s="236"/>
      <c r="R95" s="236"/>
      <c r="S95" s="236"/>
      <c r="T95" s="23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8" t="s">
        <v>159</v>
      </c>
      <c r="AU95" s="238" t="s">
        <v>85</v>
      </c>
      <c r="AV95" s="13" t="s">
        <v>85</v>
      </c>
      <c r="AW95" s="13" t="s">
        <v>35</v>
      </c>
      <c r="AX95" s="13" t="s">
        <v>75</v>
      </c>
      <c r="AY95" s="238" t="s">
        <v>147</v>
      </c>
    </row>
    <row r="96" s="13" customFormat="1">
      <c r="A96" s="13"/>
      <c r="B96" s="228"/>
      <c r="C96" s="229"/>
      <c r="D96" s="221" t="s">
        <v>159</v>
      </c>
      <c r="E96" s="230" t="s">
        <v>19</v>
      </c>
      <c r="F96" s="231" t="s">
        <v>654</v>
      </c>
      <c r="G96" s="229"/>
      <c r="H96" s="232">
        <v>90.349999999999994</v>
      </c>
      <c r="I96" s="233"/>
      <c r="J96" s="229"/>
      <c r="K96" s="229"/>
      <c r="L96" s="234"/>
      <c r="M96" s="235"/>
      <c r="N96" s="236"/>
      <c r="O96" s="236"/>
      <c r="P96" s="236"/>
      <c r="Q96" s="236"/>
      <c r="R96" s="236"/>
      <c r="S96" s="236"/>
      <c r="T96" s="23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8" t="s">
        <v>159</v>
      </c>
      <c r="AU96" s="238" t="s">
        <v>85</v>
      </c>
      <c r="AV96" s="13" t="s">
        <v>85</v>
      </c>
      <c r="AW96" s="13" t="s">
        <v>35</v>
      </c>
      <c r="AX96" s="13" t="s">
        <v>75</v>
      </c>
      <c r="AY96" s="238" t="s">
        <v>147</v>
      </c>
    </row>
    <row r="97" s="13" customFormat="1">
      <c r="A97" s="13"/>
      <c r="B97" s="228"/>
      <c r="C97" s="229"/>
      <c r="D97" s="221" t="s">
        <v>159</v>
      </c>
      <c r="E97" s="230" t="s">
        <v>19</v>
      </c>
      <c r="F97" s="231" t="s">
        <v>655</v>
      </c>
      <c r="G97" s="229"/>
      <c r="H97" s="232">
        <v>20.399999999999999</v>
      </c>
      <c r="I97" s="233"/>
      <c r="J97" s="229"/>
      <c r="K97" s="229"/>
      <c r="L97" s="234"/>
      <c r="M97" s="235"/>
      <c r="N97" s="236"/>
      <c r="O97" s="236"/>
      <c r="P97" s="236"/>
      <c r="Q97" s="236"/>
      <c r="R97" s="236"/>
      <c r="S97" s="236"/>
      <c r="T97" s="23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8" t="s">
        <v>159</v>
      </c>
      <c r="AU97" s="238" t="s">
        <v>85</v>
      </c>
      <c r="AV97" s="13" t="s">
        <v>85</v>
      </c>
      <c r="AW97" s="13" t="s">
        <v>35</v>
      </c>
      <c r="AX97" s="13" t="s">
        <v>75</v>
      </c>
      <c r="AY97" s="238" t="s">
        <v>147</v>
      </c>
    </row>
    <row r="98" s="16" customFormat="1">
      <c r="A98" s="16"/>
      <c r="B98" s="260"/>
      <c r="C98" s="261"/>
      <c r="D98" s="221" t="s">
        <v>159</v>
      </c>
      <c r="E98" s="262" t="s">
        <v>636</v>
      </c>
      <c r="F98" s="263" t="s">
        <v>186</v>
      </c>
      <c r="G98" s="261"/>
      <c r="H98" s="264">
        <v>115.7</v>
      </c>
      <c r="I98" s="265"/>
      <c r="J98" s="261"/>
      <c r="K98" s="261"/>
      <c r="L98" s="266"/>
      <c r="M98" s="267"/>
      <c r="N98" s="268"/>
      <c r="O98" s="268"/>
      <c r="P98" s="268"/>
      <c r="Q98" s="268"/>
      <c r="R98" s="268"/>
      <c r="S98" s="268"/>
      <c r="T98" s="269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T98" s="270" t="s">
        <v>159</v>
      </c>
      <c r="AU98" s="270" t="s">
        <v>85</v>
      </c>
      <c r="AV98" s="16" t="s">
        <v>153</v>
      </c>
      <c r="AW98" s="16" t="s">
        <v>35</v>
      </c>
      <c r="AX98" s="16" t="s">
        <v>83</v>
      </c>
      <c r="AY98" s="270" t="s">
        <v>147</v>
      </c>
    </row>
    <row r="99" s="2" customFormat="1" ht="33" customHeight="1">
      <c r="A99" s="39"/>
      <c r="B99" s="40"/>
      <c r="C99" s="207" t="s">
        <v>167</v>
      </c>
      <c r="D99" s="207" t="s">
        <v>149</v>
      </c>
      <c r="E99" s="208" t="s">
        <v>656</v>
      </c>
      <c r="F99" s="209" t="s">
        <v>657</v>
      </c>
      <c r="G99" s="210" t="s">
        <v>268</v>
      </c>
      <c r="H99" s="211">
        <v>157.65000000000001</v>
      </c>
      <c r="I99" s="212"/>
      <c r="J99" s="213">
        <f>ROUND(I99*H99,1)</f>
        <v>0</v>
      </c>
      <c r="K99" s="214"/>
      <c r="L99" s="45"/>
      <c r="M99" s="215" t="s">
        <v>19</v>
      </c>
      <c r="N99" s="216" t="s">
        <v>46</v>
      </c>
      <c r="O99" s="85"/>
      <c r="P99" s="217">
        <f>O99*H99</f>
        <v>0</v>
      </c>
      <c r="Q99" s="217">
        <v>0</v>
      </c>
      <c r="R99" s="217">
        <f>Q99*H99</f>
        <v>0</v>
      </c>
      <c r="S99" s="217">
        <v>0.625</v>
      </c>
      <c r="T99" s="218">
        <f>S99*H99</f>
        <v>98.53125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9" t="s">
        <v>153</v>
      </c>
      <c r="AT99" s="219" t="s">
        <v>149</v>
      </c>
      <c r="AU99" s="219" t="s">
        <v>85</v>
      </c>
      <c r="AY99" s="18" t="s">
        <v>147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8" t="s">
        <v>83</v>
      </c>
      <c r="BK99" s="220">
        <f>ROUND(I99*H99,1)</f>
        <v>0</v>
      </c>
      <c r="BL99" s="18" t="s">
        <v>153</v>
      </c>
      <c r="BM99" s="219" t="s">
        <v>658</v>
      </c>
    </row>
    <row r="100" s="2" customFormat="1">
      <c r="A100" s="39"/>
      <c r="B100" s="40"/>
      <c r="C100" s="41"/>
      <c r="D100" s="221" t="s">
        <v>155</v>
      </c>
      <c r="E100" s="41"/>
      <c r="F100" s="222" t="s">
        <v>659</v>
      </c>
      <c r="G100" s="41"/>
      <c r="H100" s="41"/>
      <c r="I100" s="223"/>
      <c r="J100" s="41"/>
      <c r="K100" s="41"/>
      <c r="L100" s="45"/>
      <c r="M100" s="224"/>
      <c r="N100" s="225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155</v>
      </c>
      <c r="AU100" s="18" t="s">
        <v>85</v>
      </c>
    </row>
    <row r="101" s="2" customFormat="1">
      <c r="A101" s="39"/>
      <c r="B101" s="40"/>
      <c r="C101" s="41"/>
      <c r="D101" s="226" t="s">
        <v>157</v>
      </c>
      <c r="E101" s="41"/>
      <c r="F101" s="227" t="s">
        <v>660</v>
      </c>
      <c r="G101" s="41"/>
      <c r="H101" s="41"/>
      <c r="I101" s="223"/>
      <c r="J101" s="41"/>
      <c r="K101" s="41"/>
      <c r="L101" s="45"/>
      <c r="M101" s="224"/>
      <c r="N101" s="225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157</v>
      </c>
      <c r="AU101" s="18" t="s">
        <v>85</v>
      </c>
    </row>
    <row r="102" s="13" customFormat="1">
      <c r="A102" s="13"/>
      <c r="B102" s="228"/>
      <c r="C102" s="229"/>
      <c r="D102" s="221" t="s">
        <v>159</v>
      </c>
      <c r="E102" s="230" t="s">
        <v>19</v>
      </c>
      <c r="F102" s="231" t="s">
        <v>661</v>
      </c>
      <c r="G102" s="229"/>
      <c r="H102" s="232">
        <v>7.2000000000000002</v>
      </c>
      <c r="I102" s="233"/>
      <c r="J102" s="229"/>
      <c r="K102" s="229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159</v>
      </c>
      <c r="AU102" s="238" t="s">
        <v>85</v>
      </c>
      <c r="AV102" s="13" t="s">
        <v>85</v>
      </c>
      <c r="AW102" s="13" t="s">
        <v>35</v>
      </c>
      <c r="AX102" s="13" t="s">
        <v>75</v>
      </c>
      <c r="AY102" s="238" t="s">
        <v>147</v>
      </c>
    </row>
    <row r="103" s="13" customFormat="1">
      <c r="A103" s="13"/>
      <c r="B103" s="228"/>
      <c r="C103" s="229"/>
      <c r="D103" s="221" t="s">
        <v>159</v>
      </c>
      <c r="E103" s="230" t="s">
        <v>19</v>
      </c>
      <c r="F103" s="231" t="s">
        <v>662</v>
      </c>
      <c r="G103" s="229"/>
      <c r="H103" s="232">
        <v>125.09999999999999</v>
      </c>
      <c r="I103" s="233"/>
      <c r="J103" s="229"/>
      <c r="K103" s="229"/>
      <c r="L103" s="234"/>
      <c r="M103" s="235"/>
      <c r="N103" s="236"/>
      <c r="O103" s="236"/>
      <c r="P103" s="236"/>
      <c r="Q103" s="236"/>
      <c r="R103" s="236"/>
      <c r="S103" s="236"/>
      <c r="T103" s="23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8" t="s">
        <v>159</v>
      </c>
      <c r="AU103" s="238" t="s">
        <v>85</v>
      </c>
      <c r="AV103" s="13" t="s">
        <v>85</v>
      </c>
      <c r="AW103" s="13" t="s">
        <v>35</v>
      </c>
      <c r="AX103" s="13" t="s">
        <v>75</v>
      </c>
      <c r="AY103" s="238" t="s">
        <v>147</v>
      </c>
    </row>
    <row r="104" s="13" customFormat="1">
      <c r="A104" s="13"/>
      <c r="B104" s="228"/>
      <c r="C104" s="229"/>
      <c r="D104" s="221" t="s">
        <v>159</v>
      </c>
      <c r="E104" s="230" t="s">
        <v>19</v>
      </c>
      <c r="F104" s="231" t="s">
        <v>663</v>
      </c>
      <c r="G104" s="229"/>
      <c r="H104" s="232">
        <v>25.350000000000001</v>
      </c>
      <c r="I104" s="233"/>
      <c r="J104" s="229"/>
      <c r="K104" s="229"/>
      <c r="L104" s="234"/>
      <c r="M104" s="235"/>
      <c r="N104" s="236"/>
      <c r="O104" s="236"/>
      <c r="P104" s="236"/>
      <c r="Q104" s="236"/>
      <c r="R104" s="236"/>
      <c r="S104" s="236"/>
      <c r="T104" s="23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8" t="s">
        <v>159</v>
      </c>
      <c r="AU104" s="238" t="s">
        <v>85</v>
      </c>
      <c r="AV104" s="13" t="s">
        <v>85</v>
      </c>
      <c r="AW104" s="13" t="s">
        <v>35</v>
      </c>
      <c r="AX104" s="13" t="s">
        <v>75</v>
      </c>
      <c r="AY104" s="238" t="s">
        <v>147</v>
      </c>
    </row>
    <row r="105" s="16" customFormat="1">
      <c r="A105" s="16"/>
      <c r="B105" s="260"/>
      <c r="C105" s="261"/>
      <c r="D105" s="221" t="s">
        <v>159</v>
      </c>
      <c r="E105" s="262" t="s">
        <v>630</v>
      </c>
      <c r="F105" s="263" t="s">
        <v>186</v>
      </c>
      <c r="G105" s="261"/>
      <c r="H105" s="264">
        <v>157.65000000000001</v>
      </c>
      <c r="I105" s="265"/>
      <c r="J105" s="261"/>
      <c r="K105" s="261"/>
      <c r="L105" s="266"/>
      <c r="M105" s="267"/>
      <c r="N105" s="268"/>
      <c r="O105" s="268"/>
      <c r="P105" s="268"/>
      <c r="Q105" s="268"/>
      <c r="R105" s="268"/>
      <c r="S105" s="268"/>
      <c r="T105" s="269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T105" s="270" t="s">
        <v>159</v>
      </c>
      <c r="AU105" s="270" t="s">
        <v>85</v>
      </c>
      <c r="AV105" s="16" t="s">
        <v>153</v>
      </c>
      <c r="AW105" s="16" t="s">
        <v>35</v>
      </c>
      <c r="AX105" s="16" t="s">
        <v>83</v>
      </c>
      <c r="AY105" s="270" t="s">
        <v>147</v>
      </c>
    </row>
    <row r="106" s="2" customFormat="1" ht="24.15" customHeight="1">
      <c r="A106" s="39"/>
      <c r="B106" s="40"/>
      <c r="C106" s="207" t="s">
        <v>153</v>
      </c>
      <c r="D106" s="207" t="s">
        <v>149</v>
      </c>
      <c r="E106" s="208" t="s">
        <v>664</v>
      </c>
      <c r="F106" s="209" t="s">
        <v>665</v>
      </c>
      <c r="G106" s="210" t="s">
        <v>268</v>
      </c>
      <c r="H106" s="211">
        <v>484.89999999999998</v>
      </c>
      <c r="I106" s="212"/>
      <c r="J106" s="213">
        <f>ROUND(I106*H106,1)</f>
        <v>0</v>
      </c>
      <c r="K106" s="214"/>
      <c r="L106" s="45"/>
      <c r="M106" s="215" t="s">
        <v>19</v>
      </c>
      <c r="N106" s="216" t="s">
        <v>46</v>
      </c>
      <c r="O106" s="85"/>
      <c r="P106" s="217">
        <f>O106*H106</f>
        <v>0</v>
      </c>
      <c r="Q106" s="217">
        <v>0</v>
      </c>
      <c r="R106" s="217">
        <f>Q106*H106</f>
        <v>0</v>
      </c>
      <c r="S106" s="217">
        <v>0.22</v>
      </c>
      <c r="T106" s="218">
        <f>S106*H106</f>
        <v>106.678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9" t="s">
        <v>153</v>
      </c>
      <c r="AT106" s="219" t="s">
        <v>149</v>
      </c>
      <c r="AU106" s="219" t="s">
        <v>85</v>
      </c>
      <c r="AY106" s="18" t="s">
        <v>147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8" t="s">
        <v>83</v>
      </c>
      <c r="BK106" s="220">
        <f>ROUND(I106*H106,1)</f>
        <v>0</v>
      </c>
      <c r="BL106" s="18" t="s">
        <v>153</v>
      </c>
      <c r="BM106" s="219" t="s">
        <v>666</v>
      </c>
    </row>
    <row r="107" s="2" customFormat="1">
      <c r="A107" s="39"/>
      <c r="B107" s="40"/>
      <c r="C107" s="41"/>
      <c r="D107" s="221" t="s">
        <v>155</v>
      </c>
      <c r="E107" s="41"/>
      <c r="F107" s="222" t="s">
        <v>667</v>
      </c>
      <c r="G107" s="41"/>
      <c r="H107" s="41"/>
      <c r="I107" s="223"/>
      <c r="J107" s="41"/>
      <c r="K107" s="41"/>
      <c r="L107" s="45"/>
      <c r="M107" s="224"/>
      <c r="N107" s="225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155</v>
      </c>
      <c r="AU107" s="18" t="s">
        <v>85</v>
      </c>
    </row>
    <row r="108" s="2" customFormat="1">
      <c r="A108" s="39"/>
      <c r="B108" s="40"/>
      <c r="C108" s="41"/>
      <c r="D108" s="226" t="s">
        <v>157</v>
      </c>
      <c r="E108" s="41"/>
      <c r="F108" s="227" t="s">
        <v>668</v>
      </c>
      <c r="G108" s="41"/>
      <c r="H108" s="41"/>
      <c r="I108" s="223"/>
      <c r="J108" s="41"/>
      <c r="K108" s="41"/>
      <c r="L108" s="45"/>
      <c r="M108" s="224"/>
      <c r="N108" s="225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157</v>
      </c>
      <c r="AU108" s="18" t="s">
        <v>85</v>
      </c>
    </row>
    <row r="109" s="13" customFormat="1">
      <c r="A109" s="13"/>
      <c r="B109" s="228"/>
      <c r="C109" s="229"/>
      <c r="D109" s="221" t="s">
        <v>159</v>
      </c>
      <c r="E109" s="230" t="s">
        <v>19</v>
      </c>
      <c r="F109" s="231" t="s">
        <v>669</v>
      </c>
      <c r="G109" s="229"/>
      <c r="H109" s="232">
        <v>22.949999999999999</v>
      </c>
      <c r="I109" s="233"/>
      <c r="J109" s="229"/>
      <c r="K109" s="229"/>
      <c r="L109" s="234"/>
      <c r="M109" s="235"/>
      <c r="N109" s="236"/>
      <c r="O109" s="236"/>
      <c r="P109" s="236"/>
      <c r="Q109" s="236"/>
      <c r="R109" s="236"/>
      <c r="S109" s="236"/>
      <c r="T109" s="23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8" t="s">
        <v>159</v>
      </c>
      <c r="AU109" s="238" t="s">
        <v>85</v>
      </c>
      <c r="AV109" s="13" t="s">
        <v>85</v>
      </c>
      <c r="AW109" s="13" t="s">
        <v>35</v>
      </c>
      <c r="AX109" s="13" t="s">
        <v>75</v>
      </c>
      <c r="AY109" s="238" t="s">
        <v>147</v>
      </c>
    </row>
    <row r="110" s="13" customFormat="1">
      <c r="A110" s="13"/>
      <c r="B110" s="228"/>
      <c r="C110" s="229"/>
      <c r="D110" s="221" t="s">
        <v>159</v>
      </c>
      <c r="E110" s="230" t="s">
        <v>19</v>
      </c>
      <c r="F110" s="231" t="s">
        <v>670</v>
      </c>
      <c r="G110" s="229"/>
      <c r="H110" s="232">
        <v>368.35000000000002</v>
      </c>
      <c r="I110" s="233"/>
      <c r="J110" s="229"/>
      <c r="K110" s="229"/>
      <c r="L110" s="234"/>
      <c r="M110" s="235"/>
      <c r="N110" s="236"/>
      <c r="O110" s="236"/>
      <c r="P110" s="236"/>
      <c r="Q110" s="236"/>
      <c r="R110" s="236"/>
      <c r="S110" s="236"/>
      <c r="T110" s="23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8" t="s">
        <v>159</v>
      </c>
      <c r="AU110" s="238" t="s">
        <v>85</v>
      </c>
      <c r="AV110" s="13" t="s">
        <v>85</v>
      </c>
      <c r="AW110" s="13" t="s">
        <v>35</v>
      </c>
      <c r="AX110" s="13" t="s">
        <v>75</v>
      </c>
      <c r="AY110" s="238" t="s">
        <v>147</v>
      </c>
    </row>
    <row r="111" s="13" customFormat="1">
      <c r="A111" s="13"/>
      <c r="B111" s="228"/>
      <c r="C111" s="229"/>
      <c r="D111" s="221" t="s">
        <v>159</v>
      </c>
      <c r="E111" s="230" t="s">
        <v>19</v>
      </c>
      <c r="F111" s="231" t="s">
        <v>671</v>
      </c>
      <c r="G111" s="229"/>
      <c r="H111" s="232">
        <v>93.599999999999994</v>
      </c>
      <c r="I111" s="233"/>
      <c r="J111" s="229"/>
      <c r="K111" s="229"/>
      <c r="L111" s="234"/>
      <c r="M111" s="235"/>
      <c r="N111" s="236"/>
      <c r="O111" s="236"/>
      <c r="P111" s="236"/>
      <c r="Q111" s="236"/>
      <c r="R111" s="236"/>
      <c r="S111" s="236"/>
      <c r="T111" s="23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8" t="s">
        <v>159</v>
      </c>
      <c r="AU111" s="238" t="s">
        <v>85</v>
      </c>
      <c r="AV111" s="13" t="s">
        <v>85</v>
      </c>
      <c r="AW111" s="13" t="s">
        <v>35</v>
      </c>
      <c r="AX111" s="13" t="s">
        <v>75</v>
      </c>
      <c r="AY111" s="238" t="s">
        <v>147</v>
      </c>
    </row>
    <row r="112" s="16" customFormat="1">
      <c r="A112" s="16"/>
      <c r="B112" s="260"/>
      <c r="C112" s="261"/>
      <c r="D112" s="221" t="s">
        <v>159</v>
      </c>
      <c r="E112" s="262" t="s">
        <v>632</v>
      </c>
      <c r="F112" s="263" t="s">
        <v>186</v>
      </c>
      <c r="G112" s="261"/>
      <c r="H112" s="264">
        <v>484.89999999999998</v>
      </c>
      <c r="I112" s="265"/>
      <c r="J112" s="261"/>
      <c r="K112" s="261"/>
      <c r="L112" s="266"/>
      <c r="M112" s="267"/>
      <c r="N112" s="268"/>
      <c r="O112" s="268"/>
      <c r="P112" s="268"/>
      <c r="Q112" s="268"/>
      <c r="R112" s="268"/>
      <c r="S112" s="268"/>
      <c r="T112" s="269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T112" s="270" t="s">
        <v>159</v>
      </c>
      <c r="AU112" s="270" t="s">
        <v>85</v>
      </c>
      <c r="AV112" s="16" t="s">
        <v>153</v>
      </c>
      <c r="AW112" s="16" t="s">
        <v>35</v>
      </c>
      <c r="AX112" s="16" t="s">
        <v>83</v>
      </c>
      <c r="AY112" s="270" t="s">
        <v>147</v>
      </c>
    </row>
    <row r="113" s="2" customFormat="1" ht="33" customHeight="1">
      <c r="A113" s="39"/>
      <c r="B113" s="40"/>
      <c r="C113" s="207" t="s">
        <v>189</v>
      </c>
      <c r="D113" s="207" t="s">
        <v>149</v>
      </c>
      <c r="E113" s="208" t="s">
        <v>672</v>
      </c>
      <c r="F113" s="209" t="s">
        <v>673</v>
      </c>
      <c r="G113" s="210" t="s">
        <v>268</v>
      </c>
      <c r="H113" s="211">
        <v>608</v>
      </c>
      <c r="I113" s="212"/>
      <c r="J113" s="213">
        <f>ROUND(I113*H113,1)</f>
        <v>0</v>
      </c>
      <c r="K113" s="214"/>
      <c r="L113" s="45"/>
      <c r="M113" s="215" t="s">
        <v>19</v>
      </c>
      <c r="N113" s="216" t="s">
        <v>46</v>
      </c>
      <c r="O113" s="85"/>
      <c r="P113" s="217">
        <f>O113*H113</f>
        <v>0</v>
      </c>
      <c r="Q113" s="217">
        <v>5.0000000000000002E-05</v>
      </c>
      <c r="R113" s="217">
        <f>Q113*H113</f>
        <v>0.0304</v>
      </c>
      <c r="S113" s="217">
        <v>0.11500000000000001</v>
      </c>
      <c r="T113" s="218">
        <f>S113*H113</f>
        <v>69.920000000000002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9" t="s">
        <v>153</v>
      </c>
      <c r="AT113" s="219" t="s">
        <v>149</v>
      </c>
      <c r="AU113" s="219" t="s">
        <v>85</v>
      </c>
      <c r="AY113" s="18" t="s">
        <v>147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18" t="s">
        <v>83</v>
      </c>
      <c r="BK113" s="220">
        <f>ROUND(I113*H113,1)</f>
        <v>0</v>
      </c>
      <c r="BL113" s="18" t="s">
        <v>153</v>
      </c>
      <c r="BM113" s="219" t="s">
        <v>674</v>
      </c>
    </row>
    <row r="114" s="2" customFormat="1">
      <c r="A114" s="39"/>
      <c r="B114" s="40"/>
      <c r="C114" s="41"/>
      <c r="D114" s="221" t="s">
        <v>155</v>
      </c>
      <c r="E114" s="41"/>
      <c r="F114" s="222" t="s">
        <v>675</v>
      </c>
      <c r="G114" s="41"/>
      <c r="H114" s="41"/>
      <c r="I114" s="223"/>
      <c r="J114" s="41"/>
      <c r="K114" s="41"/>
      <c r="L114" s="45"/>
      <c r="M114" s="224"/>
      <c r="N114" s="225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155</v>
      </c>
      <c r="AU114" s="18" t="s">
        <v>85</v>
      </c>
    </row>
    <row r="115" s="2" customFormat="1">
      <c r="A115" s="39"/>
      <c r="B115" s="40"/>
      <c r="C115" s="41"/>
      <c r="D115" s="226" t="s">
        <v>157</v>
      </c>
      <c r="E115" s="41"/>
      <c r="F115" s="227" t="s">
        <v>676</v>
      </c>
      <c r="G115" s="41"/>
      <c r="H115" s="41"/>
      <c r="I115" s="223"/>
      <c r="J115" s="41"/>
      <c r="K115" s="41"/>
      <c r="L115" s="45"/>
      <c r="M115" s="224"/>
      <c r="N115" s="225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157</v>
      </c>
      <c r="AU115" s="18" t="s">
        <v>85</v>
      </c>
    </row>
    <row r="116" s="13" customFormat="1">
      <c r="A116" s="13"/>
      <c r="B116" s="228"/>
      <c r="C116" s="229"/>
      <c r="D116" s="221" t="s">
        <v>159</v>
      </c>
      <c r="E116" s="230" t="s">
        <v>634</v>
      </c>
      <c r="F116" s="231" t="s">
        <v>677</v>
      </c>
      <c r="G116" s="229"/>
      <c r="H116" s="232">
        <v>608</v>
      </c>
      <c r="I116" s="233"/>
      <c r="J116" s="229"/>
      <c r="K116" s="229"/>
      <c r="L116" s="234"/>
      <c r="M116" s="235"/>
      <c r="N116" s="236"/>
      <c r="O116" s="236"/>
      <c r="P116" s="236"/>
      <c r="Q116" s="236"/>
      <c r="R116" s="236"/>
      <c r="S116" s="236"/>
      <c r="T116" s="23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8" t="s">
        <v>159</v>
      </c>
      <c r="AU116" s="238" t="s">
        <v>85</v>
      </c>
      <c r="AV116" s="13" t="s">
        <v>85</v>
      </c>
      <c r="AW116" s="13" t="s">
        <v>35</v>
      </c>
      <c r="AX116" s="13" t="s">
        <v>83</v>
      </c>
      <c r="AY116" s="238" t="s">
        <v>147</v>
      </c>
    </row>
    <row r="117" s="2" customFormat="1" ht="16.5" customHeight="1">
      <c r="A117" s="39"/>
      <c r="B117" s="40"/>
      <c r="C117" s="207" t="s">
        <v>200</v>
      </c>
      <c r="D117" s="207" t="s">
        <v>149</v>
      </c>
      <c r="E117" s="208" t="s">
        <v>678</v>
      </c>
      <c r="F117" s="209" t="s">
        <v>679</v>
      </c>
      <c r="G117" s="210" t="s">
        <v>152</v>
      </c>
      <c r="H117" s="211">
        <v>1</v>
      </c>
      <c r="I117" s="212"/>
      <c r="J117" s="213">
        <f>ROUND(I117*H117,1)</f>
        <v>0</v>
      </c>
      <c r="K117" s="214"/>
      <c r="L117" s="45"/>
      <c r="M117" s="215" t="s">
        <v>19</v>
      </c>
      <c r="N117" s="216" t="s">
        <v>46</v>
      </c>
      <c r="O117" s="85"/>
      <c r="P117" s="217">
        <f>O117*H117</f>
        <v>0</v>
      </c>
      <c r="Q117" s="217">
        <v>0</v>
      </c>
      <c r="R117" s="217">
        <f>Q117*H117</f>
        <v>0</v>
      </c>
      <c r="S117" s="217">
        <v>0.28999999999999998</v>
      </c>
      <c r="T117" s="218">
        <f>S117*H117</f>
        <v>0.28999999999999998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9" t="s">
        <v>153</v>
      </c>
      <c r="AT117" s="219" t="s">
        <v>149</v>
      </c>
      <c r="AU117" s="219" t="s">
        <v>85</v>
      </c>
      <c r="AY117" s="18" t="s">
        <v>147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8" t="s">
        <v>83</v>
      </c>
      <c r="BK117" s="220">
        <f>ROUND(I117*H117,1)</f>
        <v>0</v>
      </c>
      <c r="BL117" s="18" t="s">
        <v>153</v>
      </c>
      <c r="BM117" s="219" t="s">
        <v>680</v>
      </c>
    </row>
    <row r="118" s="2" customFormat="1">
      <c r="A118" s="39"/>
      <c r="B118" s="40"/>
      <c r="C118" s="41"/>
      <c r="D118" s="221" t="s">
        <v>155</v>
      </c>
      <c r="E118" s="41"/>
      <c r="F118" s="222" t="s">
        <v>681</v>
      </c>
      <c r="G118" s="41"/>
      <c r="H118" s="41"/>
      <c r="I118" s="223"/>
      <c r="J118" s="41"/>
      <c r="K118" s="41"/>
      <c r="L118" s="45"/>
      <c r="M118" s="224"/>
      <c r="N118" s="225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155</v>
      </c>
      <c r="AU118" s="18" t="s">
        <v>85</v>
      </c>
    </row>
    <row r="119" s="2" customFormat="1">
      <c r="A119" s="39"/>
      <c r="B119" s="40"/>
      <c r="C119" s="41"/>
      <c r="D119" s="226" t="s">
        <v>157</v>
      </c>
      <c r="E119" s="41"/>
      <c r="F119" s="227" t="s">
        <v>682</v>
      </c>
      <c r="G119" s="41"/>
      <c r="H119" s="41"/>
      <c r="I119" s="223"/>
      <c r="J119" s="41"/>
      <c r="K119" s="41"/>
      <c r="L119" s="45"/>
      <c r="M119" s="224"/>
      <c r="N119" s="225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157</v>
      </c>
      <c r="AU119" s="18" t="s">
        <v>85</v>
      </c>
    </row>
    <row r="120" s="12" customFormat="1" ht="22.8" customHeight="1">
      <c r="A120" s="12"/>
      <c r="B120" s="191"/>
      <c r="C120" s="192"/>
      <c r="D120" s="193" t="s">
        <v>74</v>
      </c>
      <c r="E120" s="205" t="s">
        <v>189</v>
      </c>
      <c r="F120" s="205" t="s">
        <v>683</v>
      </c>
      <c r="G120" s="192"/>
      <c r="H120" s="192"/>
      <c r="I120" s="195"/>
      <c r="J120" s="206">
        <f>BK120</f>
        <v>0</v>
      </c>
      <c r="K120" s="192"/>
      <c r="L120" s="197"/>
      <c r="M120" s="198"/>
      <c r="N120" s="199"/>
      <c r="O120" s="199"/>
      <c r="P120" s="200">
        <f>SUM(P121:P148)</f>
        <v>0</v>
      </c>
      <c r="Q120" s="199"/>
      <c r="R120" s="200">
        <f>SUM(R121:R148)</f>
        <v>307.81177550000001</v>
      </c>
      <c r="S120" s="199"/>
      <c r="T120" s="201">
        <f>SUM(T121:T148)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2" t="s">
        <v>83</v>
      </c>
      <c r="AT120" s="203" t="s">
        <v>74</v>
      </c>
      <c r="AU120" s="203" t="s">
        <v>83</v>
      </c>
      <c r="AY120" s="202" t="s">
        <v>147</v>
      </c>
      <c r="BK120" s="204">
        <f>SUM(BK121:BK148)</f>
        <v>0</v>
      </c>
    </row>
    <row r="121" s="2" customFormat="1" ht="21.75" customHeight="1">
      <c r="A121" s="39"/>
      <c r="B121" s="40"/>
      <c r="C121" s="207" t="s">
        <v>213</v>
      </c>
      <c r="D121" s="207" t="s">
        <v>149</v>
      </c>
      <c r="E121" s="208" t="s">
        <v>684</v>
      </c>
      <c r="F121" s="209" t="s">
        <v>685</v>
      </c>
      <c r="G121" s="210" t="s">
        <v>268</v>
      </c>
      <c r="H121" s="211">
        <v>115.7</v>
      </c>
      <c r="I121" s="212"/>
      <c r="J121" s="213">
        <f>ROUND(I121*H121,1)</f>
        <v>0</v>
      </c>
      <c r="K121" s="214"/>
      <c r="L121" s="45"/>
      <c r="M121" s="215" t="s">
        <v>19</v>
      </c>
      <c r="N121" s="216" t="s">
        <v>46</v>
      </c>
      <c r="O121" s="85"/>
      <c r="P121" s="217">
        <f>O121*H121</f>
        <v>0</v>
      </c>
      <c r="Q121" s="217">
        <v>0.68999999999999995</v>
      </c>
      <c r="R121" s="217">
        <f>Q121*H121</f>
        <v>79.832999999999998</v>
      </c>
      <c r="S121" s="217">
        <v>0</v>
      </c>
      <c r="T121" s="218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9" t="s">
        <v>153</v>
      </c>
      <c r="AT121" s="219" t="s">
        <v>149</v>
      </c>
      <c r="AU121" s="219" t="s">
        <v>85</v>
      </c>
      <c r="AY121" s="18" t="s">
        <v>147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8" t="s">
        <v>83</v>
      </c>
      <c r="BK121" s="220">
        <f>ROUND(I121*H121,1)</f>
        <v>0</v>
      </c>
      <c r="BL121" s="18" t="s">
        <v>153</v>
      </c>
      <c r="BM121" s="219" t="s">
        <v>686</v>
      </c>
    </row>
    <row r="122" s="2" customFormat="1">
      <c r="A122" s="39"/>
      <c r="B122" s="40"/>
      <c r="C122" s="41"/>
      <c r="D122" s="221" t="s">
        <v>155</v>
      </c>
      <c r="E122" s="41"/>
      <c r="F122" s="222" t="s">
        <v>687</v>
      </c>
      <c r="G122" s="41"/>
      <c r="H122" s="41"/>
      <c r="I122" s="223"/>
      <c r="J122" s="41"/>
      <c r="K122" s="41"/>
      <c r="L122" s="45"/>
      <c r="M122" s="224"/>
      <c r="N122" s="225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155</v>
      </c>
      <c r="AU122" s="18" t="s">
        <v>85</v>
      </c>
    </row>
    <row r="123" s="2" customFormat="1">
      <c r="A123" s="39"/>
      <c r="B123" s="40"/>
      <c r="C123" s="41"/>
      <c r="D123" s="226" t="s">
        <v>157</v>
      </c>
      <c r="E123" s="41"/>
      <c r="F123" s="227" t="s">
        <v>688</v>
      </c>
      <c r="G123" s="41"/>
      <c r="H123" s="41"/>
      <c r="I123" s="223"/>
      <c r="J123" s="41"/>
      <c r="K123" s="41"/>
      <c r="L123" s="45"/>
      <c r="M123" s="224"/>
      <c r="N123" s="225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157</v>
      </c>
      <c r="AU123" s="18" t="s">
        <v>85</v>
      </c>
    </row>
    <row r="124" s="13" customFormat="1">
      <c r="A124" s="13"/>
      <c r="B124" s="228"/>
      <c r="C124" s="229"/>
      <c r="D124" s="221" t="s">
        <v>159</v>
      </c>
      <c r="E124" s="230" t="s">
        <v>19</v>
      </c>
      <c r="F124" s="231" t="s">
        <v>636</v>
      </c>
      <c r="G124" s="229"/>
      <c r="H124" s="232">
        <v>115.7</v>
      </c>
      <c r="I124" s="233"/>
      <c r="J124" s="229"/>
      <c r="K124" s="229"/>
      <c r="L124" s="234"/>
      <c r="M124" s="235"/>
      <c r="N124" s="236"/>
      <c r="O124" s="236"/>
      <c r="P124" s="236"/>
      <c r="Q124" s="236"/>
      <c r="R124" s="236"/>
      <c r="S124" s="236"/>
      <c r="T124" s="23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8" t="s">
        <v>159</v>
      </c>
      <c r="AU124" s="238" t="s">
        <v>85</v>
      </c>
      <c r="AV124" s="13" t="s">
        <v>85</v>
      </c>
      <c r="AW124" s="13" t="s">
        <v>35</v>
      </c>
      <c r="AX124" s="13" t="s">
        <v>83</v>
      </c>
      <c r="AY124" s="238" t="s">
        <v>147</v>
      </c>
    </row>
    <row r="125" s="2" customFormat="1" ht="24.15" customHeight="1">
      <c r="A125" s="39"/>
      <c r="B125" s="40"/>
      <c r="C125" s="207" t="s">
        <v>220</v>
      </c>
      <c r="D125" s="207" t="s">
        <v>149</v>
      </c>
      <c r="E125" s="208" t="s">
        <v>689</v>
      </c>
      <c r="F125" s="209" t="s">
        <v>690</v>
      </c>
      <c r="G125" s="210" t="s">
        <v>268</v>
      </c>
      <c r="H125" s="211">
        <v>157.65000000000001</v>
      </c>
      <c r="I125" s="212"/>
      <c r="J125" s="213">
        <f>ROUND(I125*H125,1)</f>
        <v>0</v>
      </c>
      <c r="K125" s="214"/>
      <c r="L125" s="45"/>
      <c r="M125" s="215" t="s">
        <v>19</v>
      </c>
      <c r="N125" s="216" t="s">
        <v>46</v>
      </c>
      <c r="O125" s="85"/>
      <c r="P125" s="217">
        <f>O125*H125</f>
        <v>0</v>
      </c>
      <c r="Q125" s="217">
        <v>0.37692999999999999</v>
      </c>
      <c r="R125" s="217">
        <f>Q125*H125</f>
        <v>59.423014500000001</v>
      </c>
      <c r="S125" s="217">
        <v>0</v>
      </c>
      <c r="T125" s="218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9" t="s">
        <v>153</v>
      </c>
      <c r="AT125" s="219" t="s">
        <v>149</v>
      </c>
      <c r="AU125" s="219" t="s">
        <v>85</v>
      </c>
      <c r="AY125" s="18" t="s">
        <v>147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8" t="s">
        <v>83</v>
      </c>
      <c r="BK125" s="220">
        <f>ROUND(I125*H125,1)</f>
        <v>0</v>
      </c>
      <c r="BL125" s="18" t="s">
        <v>153</v>
      </c>
      <c r="BM125" s="219" t="s">
        <v>691</v>
      </c>
    </row>
    <row r="126" s="2" customFormat="1">
      <c r="A126" s="39"/>
      <c r="B126" s="40"/>
      <c r="C126" s="41"/>
      <c r="D126" s="221" t="s">
        <v>155</v>
      </c>
      <c r="E126" s="41"/>
      <c r="F126" s="222" t="s">
        <v>692</v>
      </c>
      <c r="G126" s="41"/>
      <c r="H126" s="41"/>
      <c r="I126" s="223"/>
      <c r="J126" s="41"/>
      <c r="K126" s="41"/>
      <c r="L126" s="45"/>
      <c r="M126" s="224"/>
      <c r="N126" s="225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155</v>
      </c>
      <c r="AU126" s="18" t="s">
        <v>85</v>
      </c>
    </row>
    <row r="127" s="2" customFormat="1">
      <c r="A127" s="39"/>
      <c r="B127" s="40"/>
      <c r="C127" s="41"/>
      <c r="D127" s="226" t="s">
        <v>157</v>
      </c>
      <c r="E127" s="41"/>
      <c r="F127" s="227" t="s">
        <v>693</v>
      </c>
      <c r="G127" s="41"/>
      <c r="H127" s="41"/>
      <c r="I127" s="223"/>
      <c r="J127" s="41"/>
      <c r="K127" s="41"/>
      <c r="L127" s="45"/>
      <c r="M127" s="224"/>
      <c r="N127" s="225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157</v>
      </c>
      <c r="AU127" s="18" t="s">
        <v>85</v>
      </c>
    </row>
    <row r="128" s="13" customFormat="1">
      <c r="A128" s="13"/>
      <c r="B128" s="228"/>
      <c r="C128" s="229"/>
      <c r="D128" s="221" t="s">
        <v>159</v>
      </c>
      <c r="E128" s="230" t="s">
        <v>19</v>
      </c>
      <c r="F128" s="231" t="s">
        <v>630</v>
      </c>
      <c r="G128" s="229"/>
      <c r="H128" s="232">
        <v>157.65000000000001</v>
      </c>
      <c r="I128" s="233"/>
      <c r="J128" s="229"/>
      <c r="K128" s="229"/>
      <c r="L128" s="234"/>
      <c r="M128" s="235"/>
      <c r="N128" s="236"/>
      <c r="O128" s="236"/>
      <c r="P128" s="236"/>
      <c r="Q128" s="236"/>
      <c r="R128" s="236"/>
      <c r="S128" s="236"/>
      <c r="T128" s="23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8" t="s">
        <v>159</v>
      </c>
      <c r="AU128" s="238" t="s">
        <v>85</v>
      </c>
      <c r="AV128" s="13" t="s">
        <v>85</v>
      </c>
      <c r="AW128" s="13" t="s">
        <v>35</v>
      </c>
      <c r="AX128" s="13" t="s">
        <v>83</v>
      </c>
      <c r="AY128" s="238" t="s">
        <v>147</v>
      </c>
    </row>
    <row r="129" s="2" customFormat="1" ht="24.15" customHeight="1">
      <c r="A129" s="39"/>
      <c r="B129" s="40"/>
      <c r="C129" s="207" t="s">
        <v>227</v>
      </c>
      <c r="D129" s="207" t="s">
        <v>149</v>
      </c>
      <c r="E129" s="208" t="s">
        <v>694</v>
      </c>
      <c r="F129" s="209" t="s">
        <v>695</v>
      </c>
      <c r="G129" s="210" t="s">
        <v>268</v>
      </c>
      <c r="H129" s="211">
        <v>157.65000000000001</v>
      </c>
      <c r="I129" s="212"/>
      <c r="J129" s="213">
        <f>ROUND(I129*H129,1)</f>
        <v>0</v>
      </c>
      <c r="K129" s="214"/>
      <c r="L129" s="45"/>
      <c r="M129" s="215" t="s">
        <v>19</v>
      </c>
      <c r="N129" s="216" t="s">
        <v>46</v>
      </c>
      <c r="O129" s="85"/>
      <c r="P129" s="217">
        <f>O129*H129</f>
        <v>0</v>
      </c>
      <c r="Q129" s="217">
        <v>0.0065199999999999998</v>
      </c>
      <c r="R129" s="217">
        <f>Q129*H129</f>
        <v>1.0278780000000001</v>
      </c>
      <c r="S129" s="217">
        <v>0</v>
      </c>
      <c r="T129" s="21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9" t="s">
        <v>153</v>
      </c>
      <c r="AT129" s="219" t="s">
        <v>149</v>
      </c>
      <c r="AU129" s="219" t="s">
        <v>85</v>
      </c>
      <c r="AY129" s="18" t="s">
        <v>147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8" t="s">
        <v>83</v>
      </c>
      <c r="BK129" s="220">
        <f>ROUND(I129*H129,1)</f>
        <v>0</v>
      </c>
      <c r="BL129" s="18" t="s">
        <v>153</v>
      </c>
      <c r="BM129" s="219" t="s">
        <v>696</v>
      </c>
    </row>
    <row r="130" s="2" customFormat="1">
      <c r="A130" s="39"/>
      <c r="B130" s="40"/>
      <c r="C130" s="41"/>
      <c r="D130" s="221" t="s">
        <v>155</v>
      </c>
      <c r="E130" s="41"/>
      <c r="F130" s="222" t="s">
        <v>697</v>
      </c>
      <c r="G130" s="41"/>
      <c r="H130" s="41"/>
      <c r="I130" s="223"/>
      <c r="J130" s="41"/>
      <c r="K130" s="41"/>
      <c r="L130" s="45"/>
      <c r="M130" s="224"/>
      <c r="N130" s="225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155</v>
      </c>
      <c r="AU130" s="18" t="s">
        <v>85</v>
      </c>
    </row>
    <row r="131" s="2" customFormat="1">
      <c r="A131" s="39"/>
      <c r="B131" s="40"/>
      <c r="C131" s="41"/>
      <c r="D131" s="226" t="s">
        <v>157</v>
      </c>
      <c r="E131" s="41"/>
      <c r="F131" s="227" t="s">
        <v>698</v>
      </c>
      <c r="G131" s="41"/>
      <c r="H131" s="41"/>
      <c r="I131" s="223"/>
      <c r="J131" s="41"/>
      <c r="K131" s="41"/>
      <c r="L131" s="45"/>
      <c r="M131" s="224"/>
      <c r="N131" s="225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157</v>
      </c>
      <c r="AU131" s="18" t="s">
        <v>85</v>
      </c>
    </row>
    <row r="132" s="13" customFormat="1">
      <c r="A132" s="13"/>
      <c r="B132" s="228"/>
      <c r="C132" s="229"/>
      <c r="D132" s="221" t="s">
        <v>159</v>
      </c>
      <c r="E132" s="230" t="s">
        <v>19</v>
      </c>
      <c r="F132" s="231" t="s">
        <v>630</v>
      </c>
      <c r="G132" s="229"/>
      <c r="H132" s="232">
        <v>157.65000000000001</v>
      </c>
      <c r="I132" s="233"/>
      <c r="J132" s="229"/>
      <c r="K132" s="229"/>
      <c r="L132" s="234"/>
      <c r="M132" s="235"/>
      <c r="N132" s="236"/>
      <c r="O132" s="236"/>
      <c r="P132" s="236"/>
      <c r="Q132" s="236"/>
      <c r="R132" s="236"/>
      <c r="S132" s="236"/>
      <c r="T132" s="2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159</v>
      </c>
      <c r="AU132" s="238" t="s">
        <v>85</v>
      </c>
      <c r="AV132" s="13" t="s">
        <v>85</v>
      </c>
      <c r="AW132" s="13" t="s">
        <v>35</v>
      </c>
      <c r="AX132" s="13" t="s">
        <v>83</v>
      </c>
      <c r="AY132" s="238" t="s">
        <v>147</v>
      </c>
    </row>
    <row r="133" s="2" customFormat="1" ht="24.15" customHeight="1">
      <c r="A133" s="39"/>
      <c r="B133" s="40"/>
      <c r="C133" s="207" t="s">
        <v>234</v>
      </c>
      <c r="D133" s="207" t="s">
        <v>149</v>
      </c>
      <c r="E133" s="208" t="s">
        <v>699</v>
      </c>
      <c r="F133" s="209" t="s">
        <v>700</v>
      </c>
      <c r="G133" s="210" t="s">
        <v>268</v>
      </c>
      <c r="H133" s="211">
        <v>484.89999999999998</v>
      </c>
      <c r="I133" s="212"/>
      <c r="J133" s="213">
        <f>ROUND(I133*H133,1)</f>
        <v>0</v>
      </c>
      <c r="K133" s="214"/>
      <c r="L133" s="45"/>
      <c r="M133" s="215" t="s">
        <v>19</v>
      </c>
      <c r="N133" s="216" t="s">
        <v>46</v>
      </c>
      <c r="O133" s="85"/>
      <c r="P133" s="217">
        <f>O133*H133</f>
        <v>0</v>
      </c>
      <c r="Q133" s="217">
        <v>0.00051000000000000004</v>
      </c>
      <c r="R133" s="217">
        <f>Q133*H133</f>
        <v>0.24729900000000002</v>
      </c>
      <c r="S133" s="217">
        <v>0</v>
      </c>
      <c r="T133" s="21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9" t="s">
        <v>153</v>
      </c>
      <c r="AT133" s="219" t="s">
        <v>149</v>
      </c>
      <c r="AU133" s="219" t="s">
        <v>85</v>
      </c>
      <c r="AY133" s="18" t="s">
        <v>147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8" t="s">
        <v>83</v>
      </c>
      <c r="BK133" s="220">
        <f>ROUND(I133*H133,1)</f>
        <v>0</v>
      </c>
      <c r="BL133" s="18" t="s">
        <v>153</v>
      </c>
      <c r="BM133" s="219" t="s">
        <v>701</v>
      </c>
    </row>
    <row r="134" s="2" customFormat="1">
      <c r="A134" s="39"/>
      <c r="B134" s="40"/>
      <c r="C134" s="41"/>
      <c r="D134" s="221" t="s">
        <v>155</v>
      </c>
      <c r="E134" s="41"/>
      <c r="F134" s="222" t="s">
        <v>702</v>
      </c>
      <c r="G134" s="41"/>
      <c r="H134" s="41"/>
      <c r="I134" s="223"/>
      <c r="J134" s="41"/>
      <c r="K134" s="41"/>
      <c r="L134" s="45"/>
      <c r="M134" s="224"/>
      <c r="N134" s="225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155</v>
      </c>
      <c r="AU134" s="18" t="s">
        <v>85</v>
      </c>
    </row>
    <row r="135" s="2" customFormat="1">
      <c r="A135" s="39"/>
      <c r="B135" s="40"/>
      <c r="C135" s="41"/>
      <c r="D135" s="226" t="s">
        <v>157</v>
      </c>
      <c r="E135" s="41"/>
      <c r="F135" s="227" t="s">
        <v>703</v>
      </c>
      <c r="G135" s="41"/>
      <c r="H135" s="41"/>
      <c r="I135" s="223"/>
      <c r="J135" s="41"/>
      <c r="K135" s="41"/>
      <c r="L135" s="45"/>
      <c r="M135" s="224"/>
      <c r="N135" s="225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157</v>
      </c>
      <c r="AU135" s="18" t="s">
        <v>85</v>
      </c>
    </row>
    <row r="136" s="13" customFormat="1">
      <c r="A136" s="13"/>
      <c r="B136" s="228"/>
      <c r="C136" s="229"/>
      <c r="D136" s="221" t="s">
        <v>159</v>
      </c>
      <c r="E136" s="230" t="s">
        <v>19</v>
      </c>
      <c r="F136" s="231" t="s">
        <v>632</v>
      </c>
      <c r="G136" s="229"/>
      <c r="H136" s="232">
        <v>484.89999999999998</v>
      </c>
      <c r="I136" s="233"/>
      <c r="J136" s="229"/>
      <c r="K136" s="229"/>
      <c r="L136" s="234"/>
      <c r="M136" s="235"/>
      <c r="N136" s="236"/>
      <c r="O136" s="236"/>
      <c r="P136" s="236"/>
      <c r="Q136" s="236"/>
      <c r="R136" s="236"/>
      <c r="S136" s="236"/>
      <c r="T136" s="23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8" t="s">
        <v>159</v>
      </c>
      <c r="AU136" s="238" t="s">
        <v>85</v>
      </c>
      <c r="AV136" s="13" t="s">
        <v>85</v>
      </c>
      <c r="AW136" s="13" t="s">
        <v>35</v>
      </c>
      <c r="AX136" s="13" t="s">
        <v>83</v>
      </c>
      <c r="AY136" s="238" t="s">
        <v>147</v>
      </c>
    </row>
    <row r="137" s="2" customFormat="1" ht="33" customHeight="1">
      <c r="A137" s="39"/>
      <c r="B137" s="40"/>
      <c r="C137" s="207" t="s">
        <v>241</v>
      </c>
      <c r="D137" s="207" t="s">
        <v>149</v>
      </c>
      <c r="E137" s="208" t="s">
        <v>704</v>
      </c>
      <c r="F137" s="209" t="s">
        <v>705</v>
      </c>
      <c r="G137" s="210" t="s">
        <v>268</v>
      </c>
      <c r="H137" s="211">
        <v>608</v>
      </c>
      <c r="I137" s="212"/>
      <c r="J137" s="213">
        <f>ROUND(I137*H137,1)</f>
        <v>0</v>
      </c>
      <c r="K137" s="214"/>
      <c r="L137" s="45"/>
      <c r="M137" s="215" t="s">
        <v>19</v>
      </c>
      <c r="N137" s="216" t="s">
        <v>46</v>
      </c>
      <c r="O137" s="85"/>
      <c r="P137" s="217">
        <f>O137*H137</f>
        <v>0</v>
      </c>
      <c r="Q137" s="217">
        <v>0.12966</v>
      </c>
      <c r="R137" s="217">
        <f>Q137*H137</f>
        <v>78.833280000000002</v>
      </c>
      <c r="S137" s="217">
        <v>0</v>
      </c>
      <c r="T137" s="21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9" t="s">
        <v>153</v>
      </c>
      <c r="AT137" s="219" t="s">
        <v>149</v>
      </c>
      <c r="AU137" s="219" t="s">
        <v>85</v>
      </c>
      <c r="AY137" s="18" t="s">
        <v>147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8" t="s">
        <v>83</v>
      </c>
      <c r="BK137" s="220">
        <f>ROUND(I137*H137,1)</f>
        <v>0</v>
      </c>
      <c r="BL137" s="18" t="s">
        <v>153</v>
      </c>
      <c r="BM137" s="219" t="s">
        <v>706</v>
      </c>
    </row>
    <row r="138" s="2" customFormat="1">
      <c r="A138" s="39"/>
      <c r="B138" s="40"/>
      <c r="C138" s="41"/>
      <c r="D138" s="221" t="s">
        <v>155</v>
      </c>
      <c r="E138" s="41"/>
      <c r="F138" s="222" t="s">
        <v>707</v>
      </c>
      <c r="G138" s="41"/>
      <c r="H138" s="41"/>
      <c r="I138" s="223"/>
      <c r="J138" s="41"/>
      <c r="K138" s="41"/>
      <c r="L138" s="45"/>
      <c r="M138" s="224"/>
      <c r="N138" s="225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155</v>
      </c>
      <c r="AU138" s="18" t="s">
        <v>85</v>
      </c>
    </row>
    <row r="139" s="2" customFormat="1">
      <c r="A139" s="39"/>
      <c r="B139" s="40"/>
      <c r="C139" s="41"/>
      <c r="D139" s="226" t="s">
        <v>157</v>
      </c>
      <c r="E139" s="41"/>
      <c r="F139" s="227" t="s">
        <v>708</v>
      </c>
      <c r="G139" s="41"/>
      <c r="H139" s="41"/>
      <c r="I139" s="223"/>
      <c r="J139" s="41"/>
      <c r="K139" s="41"/>
      <c r="L139" s="45"/>
      <c r="M139" s="224"/>
      <c r="N139" s="225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157</v>
      </c>
      <c r="AU139" s="18" t="s">
        <v>85</v>
      </c>
    </row>
    <row r="140" s="13" customFormat="1">
      <c r="A140" s="13"/>
      <c r="B140" s="228"/>
      <c r="C140" s="229"/>
      <c r="D140" s="221" t="s">
        <v>159</v>
      </c>
      <c r="E140" s="230" t="s">
        <v>19</v>
      </c>
      <c r="F140" s="231" t="s">
        <v>634</v>
      </c>
      <c r="G140" s="229"/>
      <c r="H140" s="232">
        <v>608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8" t="s">
        <v>159</v>
      </c>
      <c r="AU140" s="238" t="s">
        <v>85</v>
      </c>
      <c r="AV140" s="13" t="s">
        <v>85</v>
      </c>
      <c r="AW140" s="13" t="s">
        <v>35</v>
      </c>
      <c r="AX140" s="13" t="s">
        <v>83</v>
      </c>
      <c r="AY140" s="238" t="s">
        <v>147</v>
      </c>
    </row>
    <row r="141" s="2" customFormat="1" ht="24.15" customHeight="1">
      <c r="A141" s="39"/>
      <c r="B141" s="40"/>
      <c r="C141" s="207" t="s">
        <v>248</v>
      </c>
      <c r="D141" s="207" t="s">
        <v>149</v>
      </c>
      <c r="E141" s="208" t="s">
        <v>709</v>
      </c>
      <c r="F141" s="209" t="s">
        <v>710</v>
      </c>
      <c r="G141" s="210" t="s">
        <v>268</v>
      </c>
      <c r="H141" s="211">
        <v>484.89999999999998</v>
      </c>
      <c r="I141" s="212"/>
      <c r="J141" s="213">
        <f>ROUND(I141*H141,1)</f>
        <v>0</v>
      </c>
      <c r="K141" s="214"/>
      <c r="L141" s="45"/>
      <c r="M141" s="215" t="s">
        <v>19</v>
      </c>
      <c r="N141" s="216" t="s">
        <v>46</v>
      </c>
      <c r="O141" s="85"/>
      <c r="P141" s="217">
        <f>O141*H141</f>
        <v>0</v>
      </c>
      <c r="Q141" s="217">
        <v>0.18151999999999999</v>
      </c>
      <c r="R141" s="217">
        <f>Q141*H141</f>
        <v>88.019047999999984</v>
      </c>
      <c r="S141" s="217">
        <v>0</v>
      </c>
      <c r="T141" s="21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9" t="s">
        <v>153</v>
      </c>
      <c r="AT141" s="219" t="s">
        <v>149</v>
      </c>
      <c r="AU141" s="219" t="s">
        <v>85</v>
      </c>
      <c r="AY141" s="18" t="s">
        <v>147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8" t="s">
        <v>83</v>
      </c>
      <c r="BK141" s="220">
        <f>ROUND(I141*H141,1)</f>
        <v>0</v>
      </c>
      <c r="BL141" s="18" t="s">
        <v>153</v>
      </c>
      <c r="BM141" s="219" t="s">
        <v>711</v>
      </c>
    </row>
    <row r="142" s="2" customFormat="1">
      <c r="A142" s="39"/>
      <c r="B142" s="40"/>
      <c r="C142" s="41"/>
      <c r="D142" s="221" t="s">
        <v>155</v>
      </c>
      <c r="E142" s="41"/>
      <c r="F142" s="222" t="s">
        <v>712</v>
      </c>
      <c r="G142" s="41"/>
      <c r="H142" s="41"/>
      <c r="I142" s="223"/>
      <c r="J142" s="41"/>
      <c r="K142" s="41"/>
      <c r="L142" s="45"/>
      <c r="M142" s="224"/>
      <c r="N142" s="225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155</v>
      </c>
      <c r="AU142" s="18" t="s">
        <v>85</v>
      </c>
    </row>
    <row r="143" s="2" customFormat="1">
      <c r="A143" s="39"/>
      <c r="B143" s="40"/>
      <c r="C143" s="41"/>
      <c r="D143" s="226" t="s">
        <v>157</v>
      </c>
      <c r="E143" s="41"/>
      <c r="F143" s="227" t="s">
        <v>713</v>
      </c>
      <c r="G143" s="41"/>
      <c r="H143" s="41"/>
      <c r="I143" s="223"/>
      <c r="J143" s="41"/>
      <c r="K143" s="41"/>
      <c r="L143" s="45"/>
      <c r="M143" s="224"/>
      <c r="N143" s="225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157</v>
      </c>
      <c r="AU143" s="18" t="s">
        <v>85</v>
      </c>
    </row>
    <row r="144" s="13" customFormat="1">
      <c r="A144" s="13"/>
      <c r="B144" s="228"/>
      <c r="C144" s="229"/>
      <c r="D144" s="221" t="s">
        <v>159</v>
      </c>
      <c r="E144" s="230" t="s">
        <v>19</v>
      </c>
      <c r="F144" s="231" t="s">
        <v>632</v>
      </c>
      <c r="G144" s="229"/>
      <c r="H144" s="232">
        <v>484.89999999999998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8" t="s">
        <v>159</v>
      </c>
      <c r="AU144" s="238" t="s">
        <v>85</v>
      </c>
      <c r="AV144" s="13" t="s">
        <v>85</v>
      </c>
      <c r="AW144" s="13" t="s">
        <v>35</v>
      </c>
      <c r="AX144" s="13" t="s">
        <v>83</v>
      </c>
      <c r="AY144" s="238" t="s">
        <v>147</v>
      </c>
    </row>
    <row r="145" s="2" customFormat="1" ht="33" customHeight="1">
      <c r="A145" s="39"/>
      <c r="B145" s="40"/>
      <c r="C145" s="207" t="s">
        <v>255</v>
      </c>
      <c r="D145" s="207" t="s">
        <v>149</v>
      </c>
      <c r="E145" s="208" t="s">
        <v>714</v>
      </c>
      <c r="F145" s="209" t="s">
        <v>715</v>
      </c>
      <c r="G145" s="210" t="s">
        <v>268</v>
      </c>
      <c r="H145" s="211">
        <v>4.7999999999999998</v>
      </c>
      <c r="I145" s="212"/>
      <c r="J145" s="213">
        <f>ROUND(I145*H145,1)</f>
        <v>0</v>
      </c>
      <c r="K145" s="214"/>
      <c r="L145" s="45"/>
      <c r="M145" s="215" t="s">
        <v>19</v>
      </c>
      <c r="N145" s="216" t="s">
        <v>46</v>
      </c>
      <c r="O145" s="85"/>
      <c r="P145" s="217">
        <f>O145*H145</f>
        <v>0</v>
      </c>
      <c r="Q145" s="217">
        <v>0.089219999999999994</v>
      </c>
      <c r="R145" s="217">
        <f>Q145*H145</f>
        <v>0.42825599999999997</v>
      </c>
      <c r="S145" s="217">
        <v>0</v>
      </c>
      <c r="T145" s="21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9" t="s">
        <v>153</v>
      </c>
      <c r="AT145" s="219" t="s">
        <v>149</v>
      </c>
      <c r="AU145" s="219" t="s">
        <v>85</v>
      </c>
      <c r="AY145" s="18" t="s">
        <v>147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8" t="s">
        <v>83</v>
      </c>
      <c r="BK145" s="220">
        <f>ROUND(I145*H145,1)</f>
        <v>0</v>
      </c>
      <c r="BL145" s="18" t="s">
        <v>153</v>
      </c>
      <c r="BM145" s="219" t="s">
        <v>716</v>
      </c>
    </row>
    <row r="146" s="2" customFormat="1">
      <c r="A146" s="39"/>
      <c r="B146" s="40"/>
      <c r="C146" s="41"/>
      <c r="D146" s="221" t="s">
        <v>155</v>
      </c>
      <c r="E146" s="41"/>
      <c r="F146" s="222" t="s">
        <v>717</v>
      </c>
      <c r="G146" s="41"/>
      <c r="H146" s="41"/>
      <c r="I146" s="223"/>
      <c r="J146" s="41"/>
      <c r="K146" s="41"/>
      <c r="L146" s="45"/>
      <c r="M146" s="224"/>
      <c r="N146" s="225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155</v>
      </c>
      <c r="AU146" s="18" t="s">
        <v>85</v>
      </c>
    </row>
    <row r="147" s="2" customFormat="1">
      <c r="A147" s="39"/>
      <c r="B147" s="40"/>
      <c r="C147" s="41"/>
      <c r="D147" s="226" t="s">
        <v>157</v>
      </c>
      <c r="E147" s="41"/>
      <c r="F147" s="227" t="s">
        <v>718</v>
      </c>
      <c r="G147" s="41"/>
      <c r="H147" s="41"/>
      <c r="I147" s="223"/>
      <c r="J147" s="41"/>
      <c r="K147" s="41"/>
      <c r="L147" s="45"/>
      <c r="M147" s="224"/>
      <c r="N147" s="225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157</v>
      </c>
      <c r="AU147" s="18" t="s">
        <v>85</v>
      </c>
    </row>
    <row r="148" s="13" customFormat="1">
      <c r="A148" s="13"/>
      <c r="B148" s="228"/>
      <c r="C148" s="229"/>
      <c r="D148" s="221" t="s">
        <v>159</v>
      </c>
      <c r="E148" s="230" t="s">
        <v>19</v>
      </c>
      <c r="F148" s="231" t="s">
        <v>628</v>
      </c>
      <c r="G148" s="229"/>
      <c r="H148" s="232">
        <v>4.7999999999999998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8" t="s">
        <v>159</v>
      </c>
      <c r="AU148" s="238" t="s">
        <v>85</v>
      </c>
      <c r="AV148" s="13" t="s">
        <v>85</v>
      </c>
      <c r="AW148" s="13" t="s">
        <v>35</v>
      </c>
      <c r="AX148" s="13" t="s">
        <v>83</v>
      </c>
      <c r="AY148" s="238" t="s">
        <v>147</v>
      </c>
    </row>
    <row r="149" s="12" customFormat="1" ht="22.8" customHeight="1">
      <c r="A149" s="12"/>
      <c r="B149" s="191"/>
      <c r="C149" s="192"/>
      <c r="D149" s="193" t="s">
        <v>74</v>
      </c>
      <c r="E149" s="205" t="s">
        <v>227</v>
      </c>
      <c r="F149" s="205" t="s">
        <v>719</v>
      </c>
      <c r="G149" s="192"/>
      <c r="H149" s="192"/>
      <c r="I149" s="195"/>
      <c r="J149" s="206">
        <f>BK149</f>
        <v>0</v>
      </c>
      <c r="K149" s="192"/>
      <c r="L149" s="197"/>
      <c r="M149" s="198"/>
      <c r="N149" s="199"/>
      <c r="O149" s="199"/>
      <c r="P149" s="200">
        <f>SUM(P150:P193)</f>
        <v>0</v>
      </c>
      <c r="Q149" s="199"/>
      <c r="R149" s="200">
        <f>SUM(R150:R193)</f>
        <v>0.22353600000000001</v>
      </c>
      <c r="S149" s="199"/>
      <c r="T149" s="201">
        <f>SUM(T150:T193)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2" t="s">
        <v>83</v>
      </c>
      <c r="AT149" s="203" t="s">
        <v>74</v>
      </c>
      <c r="AU149" s="203" t="s">
        <v>83</v>
      </c>
      <c r="AY149" s="202" t="s">
        <v>147</v>
      </c>
      <c r="BK149" s="204">
        <f>SUM(BK150:BK193)</f>
        <v>0</v>
      </c>
    </row>
    <row r="150" s="2" customFormat="1" ht="24.15" customHeight="1">
      <c r="A150" s="39"/>
      <c r="B150" s="40"/>
      <c r="C150" s="207" t="s">
        <v>265</v>
      </c>
      <c r="D150" s="207" t="s">
        <v>149</v>
      </c>
      <c r="E150" s="208" t="s">
        <v>720</v>
      </c>
      <c r="F150" s="209" t="s">
        <v>721</v>
      </c>
      <c r="G150" s="210" t="s">
        <v>152</v>
      </c>
      <c r="H150" s="211">
        <v>69</v>
      </c>
      <c r="I150" s="212"/>
      <c r="J150" s="213">
        <f>ROUND(I150*H150,1)</f>
        <v>0</v>
      </c>
      <c r="K150" s="214"/>
      <c r="L150" s="45"/>
      <c r="M150" s="215" t="s">
        <v>19</v>
      </c>
      <c r="N150" s="216" t="s">
        <v>46</v>
      </c>
      <c r="O150" s="85"/>
      <c r="P150" s="217">
        <f>O150*H150</f>
        <v>0</v>
      </c>
      <c r="Q150" s="217">
        <v>6.9999999999999994E-05</v>
      </c>
      <c r="R150" s="217">
        <f>Q150*H150</f>
        <v>0.0048299999999999992</v>
      </c>
      <c r="S150" s="217">
        <v>0</v>
      </c>
      <c r="T150" s="21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9" t="s">
        <v>153</v>
      </c>
      <c r="AT150" s="219" t="s">
        <v>149</v>
      </c>
      <c r="AU150" s="219" t="s">
        <v>85</v>
      </c>
      <c r="AY150" s="18" t="s">
        <v>147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8" t="s">
        <v>83</v>
      </c>
      <c r="BK150" s="220">
        <f>ROUND(I150*H150,1)</f>
        <v>0</v>
      </c>
      <c r="BL150" s="18" t="s">
        <v>153</v>
      </c>
      <c r="BM150" s="219" t="s">
        <v>722</v>
      </c>
    </row>
    <row r="151" s="2" customFormat="1">
      <c r="A151" s="39"/>
      <c r="B151" s="40"/>
      <c r="C151" s="41"/>
      <c r="D151" s="221" t="s">
        <v>155</v>
      </c>
      <c r="E151" s="41"/>
      <c r="F151" s="222" t="s">
        <v>723</v>
      </c>
      <c r="G151" s="41"/>
      <c r="H151" s="41"/>
      <c r="I151" s="223"/>
      <c r="J151" s="41"/>
      <c r="K151" s="41"/>
      <c r="L151" s="45"/>
      <c r="M151" s="224"/>
      <c r="N151" s="225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155</v>
      </c>
      <c r="AU151" s="18" t="s">
        <v>85</v>
      </c>
    </row>
    <row r="152" s="2" customFormat="1">
      <c r="A152" s="39"/>
      <c r="B152" s="40"/>
      <c r="C152" s="41"/>
      <c r="D152" s="226" t="s">
        <v>157</v>
      </c>
      <c r="E152" s="41"/>
      <c r="F152" s="227" t="s">
        <v>724</v>
      </c>
      <c r="G152" s="41"/>
      <c r="H152" s="41"/>
      <c r="I152" s="223"/>
      <c r="J152" s="41"/>
      <c r="K152" s="41"/>
      <c r="L152" s="45"/>
      <c r="M152" s="224"/>
      <c r="N152" s="225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157</v>
      </c>
      <c r="AU152" s="18" t="s">
        <v>85</v>
      </c>
    </row>
    <row r="153" s="13" customFormat="1">
      <c r="A153" s="13"/>
      <c r="B153" s="228"/>
      <c r="C153" s="229"/>
      <c r="D153" s="221" t="s">
        <v>159</v>
      </c>
      <c r="E153" s="230" t="s">
        <v>19</v>
      </c>
      <c r="F153" s="231" t="s">
        <v>725</v>
      </c>
      <c r="G153" s="229"/>
      <c r="H153" s="232">
        <v>69</v>
      </c>
      <c r="I153" s="233"/>
      <c r="J153" s="229"/>
      <c r="K153" s="229"/>
      <c r="L153" s="234"/>
      <c r="M153" s="235"/>
      <c r="N153" s="236"/>
      <c r="O153" s="236"/>
      <c r="P153" s="236"/>
      <c r="Q153" s="236"/>
      <c r="R153" s="236"/>
      <c r="S153" s="236"/>
      <c r="T153" s="23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8" t="s">
        <v>159</v>
      </c>
      <c r="AU153" s="238" t="s">
        <v>85</v>
      </c>
      <c r="AV153" s="13" t="s">
        <v>85</v>
      </c>
      <c r="AW153" s="13" t="s">
        <v>35</v>
      </c>
      <c r="AX153" s="13" t="s">
        <v>83</v>
      </c>
      <c r="AY153" s="238" t="s">
        <v>147</v>
      </c>
    </row>
    <row r="154" s="2" customFormat="1" ht="24.15" customHeight="1">
      <c r="A154" s="39"/>
      <c r="B154" s="40"/>
      <c r="C154" s="207" t="s">
        <v>8</v>
      </c>
      <c r="D154" s="207" t="s">
        <v>149</v>
      </c>
      <c r="E154" s="208" t="s">
        <v>726</v>
      </c>
      <c r="F154" s="209" t="s">
        <v>727</v>
      </c>
      <c r="G154" s="210" t="s">
        <v>268</v>
      </c>
      <c r="H154" s="211">
        <v>28</v>
      </c>
      <c r="I154" s="212"/>
      <c r="J154" s="213">
        <f>ROUND(I154*H154,1)</f>
        <v>0</v>
      </c>
      <c r="K154" s="214"/>
      <c r="L154" s="45"/>
      <c r="M154" s="215" t="s">
        <v>19</v>
      </c>
      <c r="N154" s="216" t="s">
        <v>46</v>
      </c>
      <c r="O154" s="85"/>
      <c r="P154" s="217">
        <f>O154*H154</f>
        <v>0</v>
      </c>
      <c r="Q154" s="217">
        <v>0.0016000000000000001</v>
      </c>
      <c r="R154" s="217">
        <f>Q154*H154</f>
        <v>0.0448</v>
      </c>
      <c r="S154" s="217">
        <v>0</v>
      </c>
      <c r="T154" s="21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9" t="s">
        <v>153</v>
      </c>
      <c r="AT154" s="219" t="s">
        <v>149</v>
      </c>
      <c r="AU154" s="219" t="s">
        <v>85</v>
      </c>
      <c r="AY154" s="18" t="s">
        <v>147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8" t="s">
        <v>83</v>
      </c>
      <c r="BK154" s="220">
        <f>ROUND(I154*H154,1)</f>
        <v>0</v>
      </c>
      <c r="BL154" s="18" t="s">
        <v>153</v>
      </c>
      <c r="BM154" s="219" t="s">
        <v>728</v>
      </c>
    </row>
    <row r="155" s="2" customFormat="1">
      <c r="A155" s="39"/>
      <c r="B155" s="40"/>
      <c r="C155" s="41"/>
      <c r="D155" s="221" t="s">
        <v>155</v>
      </c>
      <c r="E155" s="41"/>
      <c r="F155" s="222" t="s">
        <v>729</v>
      </c>
      <c r="G155" s="41"/>
      <c r="H155" s="41"/>
      <c r="I155" s="223"/>
      <c r="J155" s="41"/>
      <c r="K155" s="41"/>
      <c r="L155" s="45"/>
      <c r="M155" s="224"/>
      <c r="N155" s="225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155</v>
      </c>
      <c r="AU155" s="18" t="s">
        <v>85</v>
      </c>
    </row>
    <row r="156" s="2" customFormat="1">
      <c r="A156" s="39"/>
      <c r="B156" s="40"/>
      <c r="C156" s="41"/>
      <c r="D156" s="226" t="s">
        <v>157</v>
      </c>
      <c r="E156" s="41"/>
      <c r="F156" s="227" t="s">
        <v>730</v>
      </c>
      <c r="G156" s="41"/>
      <c r="H156" s="41"/>
      <c r="I156" s="223"/>
      <c r="J156" s="41"/>
      <c r="K156" s="41"/>
      <c r="L156" s="45"/>
      <c r="M156" s="224"/>
      <c r="N156" s="225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157</v>
      </c>
      <c r="AU156" s="18" t="s">
        <v>85</v>
      </c>
    </row>
    <row r="157" s="13" customFormat="1">
      <c r="A157" s="13"/>
      <c r="B157" s="228"/>
      <c r="C157" s="229"/>
      <c r="D157" s="221" t="s">
        <v>159</v>
      </c>
      <c r="E157" s="230" t="s">
        <v>19</v>
      </c>
      <c r="F157" s="231" t="s">
        <v>731</v>
      </c>
      <c r="G157" s="229"/>
      <c r="H157" s="232">
        <v>28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8" t="s">
        <v>159</v>
      </c>
      <c r="AU157" s="238" t="s">
        <v>85</v>
      </c>
      <c r="AV157" s="13" t="s">
        <v>85</v>
      </c>
      <c r="AW157" s="13" t="s">
        <v>35</v>
      </c>
      <c r="AX157" s="13" t="s">
        <v>83</v>
      </c>
      <c r="AY157" s="238" t="s">
        <v>147</v>
      </c>
    </row>
    <row r="158" s="2" customFormat="1" ht="24.15" customHeight="1">
      <c r="A158" s="39"/>
      <c r="B158" s="40"/>
      <c r="C158" s="207" t="s">
        <v>281</v>
      </c>
      <c r="D158" s="207" t="s">
        <v>149</v>
      </c>
      <c r="E158" s="208" t="s">
        <v>732</v>
      </c>
      <c r="F158" s="209" t="s">
        <v>733</v>
      </c>
      <c r="G158" s="210" t="s">
        <v>152</v>
      </c>
      <c r="H158" s="211">
        <v>1</v>
      </c>
      <c r="I158" s="212"/>
      <c r="J158" s="213">
        <f>ROUND(I158*H158,1)</f>
        <v>0</v>
      </c>
      <c r="K158" s="214"/>
      <c r="L158" s="45"/>
      <c r="M158" s="215" t="s">
        <v>19</v>
      </c>
      <c r="N158" s="216" t="s">
        <v>46</v>
      </c>
      <c r="O158" s="85"/>
      <c r="P158" s="217">
        <f>O158*H158</f>
        <v>0</v>
      </c>
      <c r="Q158" s="217">
        <v>0.14321</v>
      </c>
      <c r="R158" s="217">
        <f>Q158*H158</f>
        <v>0.14321</v>
      </c>
      <c r="S158" s="217">
        <v>0</v>
      </c>
      <c r="T158" s="21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9" t="s">
        <v>153</v>
      </c>
      <c r="AT158" s="219" t="s">
        <v>149</v>
      </c>
      <c r="AU158" s="219" t="s">
        <v>85</v>
      </c>
      <c r="AY158" s="18" t="s">
        <v>147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8" t="s">
        <v>83</v>
      </c>
      <c r="BK158" s="220">
        <f>ROUND(I158*H158,1)</f>
        <v>0</v>
      </c>
      <c r="BL158" s="18" t="s">
        <v>153</v>
      </c>
      <c r="BM158" s="219" t="s">
        <v>734</v>
      </c>
    </row>
    <row r="159" s="2" customFormat="1">
      <c r="A159" s="39"/>
      <c r="B159" s="40"/>
      <c r="C159" s="41"/>
      <c r="D159" s="221" t="s">
        <v>155</v>
      </c>
      <c r="E159" s="41"/>
      <c r="F159" s="222" t="s">
        <v>735</v>
      </c>
      <c r="G159" s="41"/>
      <c r="H159" s="41"/>
      <c r="I159" s="223"/>
      <c r="J159" s="41"/>
      <c r="K159" s="41"/>
      <c r="L159" s="45"/>
      <c r="M159" s="224"/>
      <c r="N159" s="225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155</v>
      </c>
      <c r="AU159" s="18" t="s">
        <v>85</v>
      </c>
    </row>
    <row r="160" s="2" customFormat="1">
      <c r="A160" s="39"/>
      <c r="B160" s="40"/>
      <c r="C160" s="41"/>
      <c r="D160" s="226" t="s">
        <v>157</v>
      </c>
      <c r="E160" s="41"/>
      <c r="F160" s="227" t="s">
        <v>736</v>
      </c>
      <c r="G160" s="41"/>
      <c r="H160" s="41"/>
      <c r="I160" s="223"/>
      <c r="J160" s="41"/>
      <c r="K160" s="41"/>
      <c r="L160" s="45"/>
      <c r="M160" s="224"/>
      <c r="N160" s="225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157</v>
      </c>
      <c r="AU160" s="18" t="s">
        <v>85</v>
      </c>
    </row>
    <row r="161" s="2" customFormat="1" ht="24.15" customHeight="1">
      <c r="A161" s="39"/>
      <c r="B161" s="40"/>
      <c r="C161" s="207" t="s">
        <v>287</v>
      </c>
      <c r="D161" s="207" t="s">
        <v>149</v>
      </c>
      <c r="E161" s="208" t="s">
        <v>737</v>
      </c>
      <c r="F161" s="209" t="s">
        <v>738</v>
      </c>
      <c r="G161" s="210" t="s">
        <v>152</v>
      </c>
      <c r="H161" s="211">
        <v>30</v>
      </c>
      <c r="I161" s="212"/>
      <c r="J161" s="213">
        <f>ROUND(I161*H161,1)</f>
        <v>0</v>
      </c>
      <c r="K161" s="214"/>
      <c r="L161" s="45"/>
      <c r="M161" s="215" t="s">
        <v>19</v>
      </c>
      <c r="N161" s="216" t="s">
        <v>46</v>
      </c>
      <c r="O161" s="85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9" t="s">
        <v>153</v>
      </c>
      <c r="AT161" s="219" t="s">
        <v>149</v>
      </c>
      <c r="AU161" s="219" t="s">
        <v>85</v>
      </c>
      <c r="AY161" s="18" t="s">
        <v>147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8" t="s">
        <v>83</v>
      </c>
      <c r="BK161" s="220">
        <f>ROUND(I161*H161,1)</f>
        <v>0</v>
      </c>
      <c r="BL161" s="18" t="s">
        <v>153</v>
      </c>
      <c r="BM161" s="219" t="s">
        <v>739</v>
      </c>
    </row>
    <row r="162" s="2" customFormat="1">
      <c r="A162" s="39"/>
      <c r="B162" s="40"/>
      <c r="C162" s="41"/>
      <c r="D162" s="221" t="s">
        <v>155</v>
      </c>
      <c r="E162" s="41"/>
      <c r="F162" s="222" t="s">
        <v>740</v>
      </c>
      <c r="G162" s="41"/>
      <c r="H162" s="41"/>
      <c r="I162" s="223"/>
      <c r="J162" s="41"/>
      <c r="K162" s="41"/>
      <c r="L162" s="45"/>
      <c r="M162" s="224"/>
      <c r="N162" s="225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155</v>
      </c>
      <c r="AU162" s="18" t="s">
        <v>85</v>
      </c>
    </row>
    <row r="163" s="2" customFormat="1">
      <c r="A163" s="39"/>
      <c r="B163" s="40"/>
      <c r="C163" s="41"/>
      <c r="D163" s="226" t="s">
        <v>157</v>
      </c>
      <c r="E163" s="41"/>
      <c r="F163" s="227" t="s">
        <v>741</v>
      </c>
      <c r="G163" s="41"/>
      <c r="H163" s="41"/>
      <c r="I163" s="223"/>
      <c r="J163" s="41"/>
      <c r="K163" s="41"/>
      <c r="L163" s="45"/>
      <c r="M163" s="224"/>
      <c r="N163" s="225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157</v>
      </c>
      <c r="AU163" s="18" t="s">
        <v>85</v>
      </c>
    </row>
    <row r="164" s="13" customFormat="1">
      <c r="A164" s="13"/>
      <c r="B164" s="228"/>
      <c r="C164" s="229"/>
      <c r="D164" s="221" t="s">
        <v>159</v>
      </c>
      <c r="E164" s="230" t="s">
        <v>19</v>
      </c>
      <c r="F164" s="231" t="s">
        <v>742</v>
      </c>
      <c r="G164" s="229"/>
      <c r="H164" s="232">
        <v>30</v>
      </c>
      <c r="I164" s="233"/>
      <c r="J164" s="229"/>
      <c r="K164" s="229"/>
      <c r="L164" s="234"/>
      <c r="M164" s="235"/>
      <c r="N164" s="236"/>
      <c r="O164" s="236"/>
      <c r="P164" s="236"/>
      <c r="Q164" s="236"/>
      <c r="R164" s="236"/>
      <c r="S164" s="236"/>
      <c r="T164" s="23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8" t="s">
        <v>159</v>
      </c>
      <c r="AU164" s="238" t="s">
        <v>85</v>
      </c>
      <c r="AV164" s="13" t="s">
        <v>85</v>
      </c>
      <c r="AW164" s="13" t="s">
        <v>35</v>
      </c>
      <c r="AX164" s="13" t="s">
        <v>83</v>
      </c>
      <c r="AY164" s="238" t="s">
        <v>147</v>
      </c>
    </row>
    <row r="165" s="2" customFormat="1" ht="24.15" customHeight="1">
      <c r="A165" s="39"/>
      <c r="B165" s="40"/>
      <c r="C165" s="207" t="s">
        <v>294</v>
      </c>
      <c r="D165" s="207" t="s">
        <v>149</v>
      </c>
      <c r="E165" s="208" t="s">
        <v>743</v>
      </c>
      <c r="F165" s="209" t="s">
        <v>744</v>
      </c>
      <c r="G165" s="210" t="s">
        <v>152</v>
      </c>
      <c r="H165" s="211">
        <v>30</v>
      </c>
      <c r="I165" s="212"/>
      <c r="J165" s="213">
        <f>ROUND(I165*H165,1)</f>
        <v>0</v>
      </c>
      <c r="K165" s="214"/>
      <c r="L165" s="45"/>
      <c r="M165" s="215" t="s">
        <v>19</v>
      </c>
      <c r="N165" s="216" t="s">
        <v>46</v>
      </c>
      <c r="O165" s="85"/>
      <c r="P165" s="217">
        <f>O165*H165</f>
        <v>0</v>
      </c>
      <c r="Q165" s="217">
        <v>0.00050000000000000001</v>
      </c>
      <c r="R165" s="217">
        <f>Q165*H165</f>
        <v>0.014999999999999999</v>
      </c>
      <c r="S165" s="217">
        <v>0</v>
      </c>
      <c r="T165" s="21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9" t="s">
        <v>153</v>
      </c>
      <c r="AT165" s="219" t="s">
        <v>149</v>
      </c>
      <c r="AU165" s="219" t="s">
        <v>85</v>
      </c>
      <c r="AY165" s="18" t="s">
        <v>147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8" t="s">
        <v>83</v>
      </c>
      <c r="BK165" s="220">
        <f>ROUND(I165*H165,1)</f>
        <v>0</v>
      </c>
      <c r="BL165" s="18" t="s">
        <v>153</v>
      </c>
      <c r="BM165" s="219" t="s">
        <v>745</v>
      </c>
    </row>
    <row r="166" s="2" customFormat="1">
      <c r="A166" s="39"/>
      <c r="B166" s="40"/>
      <c r="C166" s="41"/>
      <c r="D166" s="221" t="s">
        <v>155</v>
      </c>
      <c r="E166" s="41"/>
      <c r="F166" s="222" t="s">
        <v>746</v>
      </c>
      <c r="G166" s="41"/>
      <c r="H166" s="41"/>
      <c r="I166" s="223"/>
      <c r="J166" s="41"/>
      <c r="K166" s="41"/>
      <c r="L166" s="45"/>
      <c r="M166" s="224"/>
      <c r="N166" s="225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155</v>
      </c>
      <c r="AU166" s="18" t="s">
        <v>85</v>
      </c>
    </row>
    <row r="167" s="2" customFormat="1">
      <c r="A167" s="39"/>
      <c r="B167" s="40"/>
      <c r="C167" s="41"/>
      <c r="D167" s="226" t="s">
        <v>157</v>
      </c>
      <c r="E167" s="41"/>
      <c r="F167" s="227" t="s">
        <v>747</v>
      </c>
      <c r="G167" s="41"/>
      <c r="H167" s="41"/>
      <c r="I167" s="223"/>
      <c r="J167" s="41"/>
      <c r="K167" s="41"/>
      <c r="L167" s="45"/>
      <c r="M167" s="224"/>
      <c r="N167" s="225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157</v>
      </c>
      <c r="AU167" s="18" t="s">
        <v>85</v>
      </c>
    </row>
    <row r="168" s="13" customFormat="1">
      <c r="A168" s="13"/>
      <c r="B168" s="228"/>
      <c r="C168" s="229"/>
      <c r="D168" s="221" t="s">
        <v>159</v>
      </c>
      <c r="E168" s="230" t="s">
        <v>19</v>
      </c>
      <c r="F168" s="231" t="s">
        <v>742</v>
      </c>
      <c r="G168" s="229"/>
      <c r="H168" s="232">
        <v>30</v>
      </c>
      <c r="I168" s="233"/>
      <c r="J168" s="229"/>
      <c r="K168" s="229"/>
      <c r="L168" s="234"/>
      <c r="M168" s="235"/>
      <c r="N168" s="236"/>
      <c r="O168" s="236"/>
      <c r="P168" s="236"/>
      <c r="Q168" s="236"/>
      <c r="R168" s="236"/>
      <c r="S168" s="236"/>
      <c r="T168" s="23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8" t="s">
        <v>159</v>
      </c>
      <c r="AU168" s="238" t="s">
        <v>85</v>
      </c>
      <c r="AV168" s="13" t="s">
        <v>85</v>
      </c>
      <c r="AW168" s="13" t="s">
        <v>35</v>
      </c>
      <c r="AX168" s="13" t="s">
        <v>83</v>
      </c>
      <c r="AY168" s="238" t="s">
        <v>147</v>
      </c>
    </row>
    <row r="169" s="2" customFormat="1" ht="16.5" customHeight="1">
      <c r="A169" s="39"/>
      <c r="B169" s="40"/>
      <c r="C169" s="207" t="s">
        <v>300</v>
      </c>
      <c r="D169" s="207" t="s">
        <v>149</v>
      </c>
      <c r="E169" s="208" t="s">
        <v>748</v>
      </c>
      <c r="F169" s="209" t="s">
        <v>749</v>
      </c>
      <c r="G169" s="210" t="s">
        <v>152</v>
      </c>
      <c r="H169" s="211">
        <v>30</v>
      </c>
      <c r="I169" s="212"/>
      <c r="J169" s="213">
        <f>ROUND(I169*H169,1)</f>
        <v>0</v>
      </c>
      <c r="K169" s="214"/>
      <c r="L169" s="45"/>
      <c r="M169" s="215" t="s">
        <v>19</v>
      </c>
      <c r="N169" s="216" t="s">
        <v>46</v>
      </c>
      <c r="O169" s="85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9" t="s">
        <v>153</v>
      </c>
      <c r="AT169" s="219" t="s">
        <v>149</v>
      </c>
      <c r="AU169" s="219" t="s">
        <v>85</v>
      </c>
      <c r="AY169" s="18" t="s">
        <v>147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8" t="s">
        <v>83</v>
      </c>
      <c r="BK169" s="220">
        <f>ROUND(I169*H169,1)</f>
        <v>0</v>
      </c>
      <c r="BL169" s="18" t="s">
        <v>153</v>
      </c>
      <c r="BM169" s="219" t="s">
        <v>750</v>
      </c>
    </row>
    <row r="170" s="2" customFormat="1">
      <c r="A170" s="39"/>
      <c r="B170" s="40"/>
      <c r="C170" s="41"/>
      <c r="D170" s="221" t="s">
        <v>155</v>
      </c>
      <c r="E170" s="41"/>
      <c r="F170" s="222" t="s">
        <v>751</v>
      </c>
      <c r="G170" s="41"/>
      <c r="H170" s="41"/>
      <c r="I170" s="223"/>
      <c r="J170" s="41"/>
      <c r="K170" s="41"/>
      <c r="L170" s="45"/>
      <c r="M170" s="224"/>
      <c r="N170" s="225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155</v>
      </c>
      <c r="AU170" s="18" t="s">
        <v>85</v>
      </c>
    </row>
    <row r="171" s="2" customFormat="1">
      <c r="A171" s="39"/>
      <c r="B171" s="40"/>
      <c r="C171" s="41"/>
      <c r="D171" s="226" t="s">
        <v>157</v>
      </c>
      <c r="E171" s="41"/>
      <c r="F171" s="227" t="s">
        <v>752</v>
      </c>
      <c r="G171" s="41"/>
      <c r="H171" s="41"/>
      <c r="I171" s="223"/>
      <c r="J171" s="41"/>
      <c r="K171" s="41"/>
      <c r="L171" s="45"/>
      <c r="M171" s="224"/>
      <c r="N171" s="225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157</v>
      </c>
      <c r="AU171" s="18" t="s">
        <v>85</v>
      </c>
    </row>
    <row r="172" s="13" customFormat="1">
      <c r="A172" s="13"/>
      <c r="B172" s="228"/>
      <c r="C172" s="229"/>
      <c r="D172" s="221" t="s">
        <v>159</v>
      </c>
      <c r="E172" s="230" t="s">
        <v>19</v>
      </c>
      <c r="F172" s="231" t="s">
        <v>742</v>
      </c>
      <c r="G172" s="229"/>
      <c r="H172" s="232">
        <v>30</v>
      </c>
      <c r="I172" s="233"/>
      <c r="J172" s="229"/>
      <c r="K172" s="229"/>
      <c r="L172" s="234"/>
      <c r="M172" s="235"/>
      <c r="N172" s="236"/>
      <c r="O172" s="236"/>
      <c r="P172" s="236"/>
      <c r="Q172" s="236"/>
      <c r="R172" s="236"/>
      <c r="S172" s="236"/>
      <c r="T172" s="23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8" t="s">
        <v>159</v>
      </c>
      <c r="AU172" s="238" t="s">
        <v>85</v>
      </c>
      <c r="AV172" s="13" t="s">
        <v>85</v>
      </c>
      <c r="AW172" s="13" t="s">
        <v>35</v>
      </c>
      <c r="AX172" s="13" t="s">
        <v>83</v>
      </c>
      <c r="AY172" s="238" t="s">
        <v>147</v>
      </c>
    </row>
    <row r="173" s="2" customFormat="1" ht="24.15" customHeight="1">
      <c r="A173" s="39"/>
      <c r="B173" s="40"/>
      <c r="C173" s="207" t="s">
        <v>306</v>
      </c>
      <c r="D173" s="207" t="s">
        <v>149</v>
      </c>
      <c r="E173" s="208" t="s">
        <v>753</v>
      </c>
      <c r="F173" s="209" t="s">
        <v>754</v>
      </c>
      <c r="G173" s="210" t="s">
        <v>152</v>
      </c>
      <c r="H173" s="211">
        <v>217.40000000000001</v>
      </c>
      <c r="I173" s="212"/>
      <c r="J173" s="213">
        <f>ROUND(I173*H173,1)</f>
        <v>0</v>
      </c>
      <c r="K173" s="214"/>
      <c r="L173" s="45"/>
      <c r="M173" s="215" t="s">
        <v>19</v>
      </c>
      <c r="N173" s="216" t="s">
        <v>46</v>
      </c>
      <c r="O173" s="85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9" t="s">
        <v>153</v>
      </c>
      <c r="AT173" s="219" t="s">
        <v>149</v>
      </c>
      <c r="AU173" s="219" t="s">
        <v>85</v>
      </c>
      <c r="AY173" s="18" t="s">
        <v>147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8" t="s">
        <v>83</v>
      </c>
      <c r="BK173" s="220">
        <f>ROUND(I173*H173,1)</f>
        <v>0</v>
      </c>
      <c r="BL173" s="18" t="s">
        <v>153</v>
      </c>
      <c r="BM173" s="219" t="s">
        <v>755</v>
      </c>
    </row>
    <row r="174" s="2" customFormat="1">
      <c r="A174" s="39"/>
      <c r="B174" s="40"/>
      <c r="C174" s="41"/>
      <c r="D174" s="221" t="s">
        <v>155</v>
      </c>
      <c r="E174" s="41"/>
      <c r="F174" s="222" t="s">
        <v>756</v>
      </c>
      <c r="G174" s="41"/>
      <c r="H174" s="41"/>
      <c r="I174" s="223"/>
      <c r="J174" s="41"/>
      <c r="K174" s="41"/>
      <c r="L174" s="45"/>
      <c r="M174" s="224"/>
      <c r="N174" s="225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155</v>
      </c>
      <c r="AU174" s="18" t="s">
        <v>85</v>
      </c>
    </row>
    <row r="175" s="2" customFormat="1">
      <c r="A175" s="39"/>
      <c r="B175" s="40"/>
      <c r="C175" s="41"/>
      <c r="D175" s="226" t="s">
        <v>157</v>
      </c>
      <c r="E175" s="41"/>
      <c r="F175" s="227" t="s">
        <v>757</v>
      </c>
      <c r="G175" s="41"/>
      <c r="H175" s="41"/>
      <c r="I175" s="223"/>
      <c r="J175" s="41"/>
      <c r="K175" s="41"/>
      <c r="L175" s="45"/>
      <c r="M175" s="224"/>
      <c r="N175" s="225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157</v>
      </c>
      <c r="AU175" s="18" t="s">
        <v>85</v>
      </c>
    </row>
    <row r="176" s="13" customFormat="1">
      <c r="A176" s="13"/>
      <c r="B176" s="228"/>
      <c r="C176" s="229"/>
      <c r="D176" s="221" t="s">
        <v>159</v>
      </c>
      <c r="E176" s="230" t="s">
        <v>19</v>
      </c>
      <c r="F176" s="231" t="s">
        <v>758</v>
      </c>
      <c r="G176" s="229"/>
      <c r="H176" s="232">
        <v>19.199999999999999</v>
      </c>
      <c r="I176" s="233"/>
      <c r="J176" s="229"/>
      <c r="K176" s="229"/>
      <c r="L176" s="234"/>
      <c r="M176" s="235"/>
      <c r="N176" s="236"/>
      <c r="O176" s="236"/>
      <c r="P176" s="236"/>
      <c r="Q176" s="236"/>
      <c r="R176" s="236"/>
      <c r="S176" s="236"/>
      <c r="T176" s="23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8" t="s">
        <v>159</v>
      </c>
      <c r="AU176" s="238" t="s">
        <v>85</v>
      </c>
      <c r="AV176" s="13" t="s">
        <v>85</v>
      </c>
      <c r="AW176" s="13" t="s">
        <v>35</v>
      </c>
      <c r="AX176" s="13" t="s">
        <v>75</v>
      </c>
      <c r="AY176" s="238" t="s">
        <v>147</v>
      </c>
    </row>
    <row r="177" s="13" customFormat="1">
      <c r="A177" s="13"/>
      <c r="B177" s="228"/>
      <c r="C177" s="229"/>
      <c r="D177" s="221" t="s">
        <v>159</v>
      </c>
      <c r="E177" s="230" t="s">
        <v>19</v>
      </c>
      <c r="F177" s="231" t="s">
        <v>759</v>
      </c>
      <c r="G177" s="229"/>
      <c r="H177" s="232">
        <v>149.59999999999999</v>
      </c>
      <c r="I177" s="233"/>
      <c r="J177" s="229"/>
      <c r="K177" s="229"/>
      <c r="L177" s="234"/>
      <c r="M177" s="235"/>
      <c r="N177" s="236"/>
      <c r="O177" s="236"/>
      <c r="P177" s="236"/>
      <c r="Q177" s="236"/>
      <c r="R177" s="236"/>
      <c r="S177" s="236"/>
      <c r="T177" s="23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8" t="s">
        <v>159</v>
      </c>
      <c r="AU177" s="238" t="s">
        <v>85</v>
      </c>
      <c r="AV177" s="13" t="s">
        <v>85</v>
      </c>
      <c r="AW177" s="13" t="s">
        <v>35</v>
      </c>
      <c r="AX177" s="13" t="s">
        <v>75</v>
      </c>
      <c r="AY177" s="238" t="s">
        <v>147</v>
      </c>
    </row>
    <row r="178" s="13" customFormat="1">
      <c r="A178" s="13"/>
      <c r="B178" s="228"/>
      <c r="C178" s="229"/>
      <c r="D178" s="221" t="s">
        <v>159</v>
      </c>
      <c r="E178" s="230" t="s">
        <v>19</v>
      </c>
      <c r="F178" s="231" t="s">
        <v>760</v>
      </c>
      <c r="G178" s="229"/>
      <c r="H178" s="232">
        <v>48.600000000000001</v>
      </c>
      <c r="I178" s="233"/>
      <c r="J178" s="229"/>
      <c r="K178" s="229"/>
      <c r="L178" s="234"/>
      <c r="M178" s="235"/>
      <c r="N178" s="236"/>
      <c r="O178" s="236"/>
      <c r="P178" s="236"/>
      <c r="Q178" s="236"/>
      <c r="R178" s="236"/>
      <c r="S178" s="236"/>
      <c r="T178" s="23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8" t="s">
        <v>159</v>
      </c>
      <c r="AU178" s="238" t="s">
        <v>85</v>
      </c>
      <c r="AV178" s="13" t="s">
        <v>85</v>
      </c>
      <c r="AW178" s="13" t="s">
        <v>35</v>
      </c>
      <c r="AX178" s="13" t="s">
        <v>75</v>
      </c>
      <c r="AY178" s="238" t="s">
        <v>147</v>
      </c>
    </row>
    <row r="179" s="16" customFormat="1">
      <c r="A179" s="16"/>
      <c r="B179" s="260"/>
      <c r="C179" s="261"/>
      <c r="D179" s="221" t="s">
        <v>159</v>
      </c>
      <c r="E179" s="262" t="s">
        <v>19</v>
      </c>
      <c r="F179" s="263" t="s">
        <v>186</v>
      </c>
      <c r="G179" s="261"/>
      <c r="H179" s="264">
        <v>217.40000000000001</v>
      </c>
      <c r="I179" s="265"/>
      <c r="J179" s="261"/>
      <c r="K179" s="261"/>
      <c r="L179" s="266"/>
      <c r="M179" s="267"/>
      <c r="N179" s="268"/>
      <c r="O179" s="268"/>
      <c r="P179" s="268"/>
      <c r="Q179" s="268"/>
      <c r="R179" s="268"/>
      <c r="S179" s="268"/>
      <c r="T179" s="269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270" t="s">
        <v>159</v>
      </c>
      <c r="AU179" s="270" t="s">
        <v>85</v>
      </c>
      <c r="AV179" s="16" t="s">
        <v>153</v>
      </c>
      <c r="AW179" s="16" t="s">
        <v>35</v>
      </c>
      <c r="AX179" s="16" t="s">
        <v>83</v>
      </c>
      <c r="AY179" s="270" t="s">
        <v>147</v>
      </c>
    </row>
    <row r="180" s="2" customFormat="1" ht="24.15" customHeight="1">
      <c r="A180" s="39"/>
      <c r="B180" s="40"/>
      <c r="C180" s="207" t="s">
        <v>7</v>
      </c>
      <c r="D180" s="207" t="s">
        <v>149</v>
      </c>
      <c r="E180" s="208" t="s">
        <v>761</v>
      </c>
      <c r="F180" s="209" t="s">
        <v>762</v>
      </c>
      <c r="G180" s="210" t="s">
        <v>152</v>
      </c>
      <c r="H180" s="211">
        <v>196.19999999999999</v>
      </c>
      <c r="I180" s="212"/>
      <c r="J180" s="213">
        <f>ROUND(I180*H180,1)</f>
        <v>0</v>
      </c>
      <c r="K180" s="214"/>
      <c r="L180" s="45"/>
      <c r="M180" s="215" t="s">
        <v>19</v>
      </c>
      <c r="N180" s="216" t="s">
        <v>46</v>
      </c>
      <c r="O180" s="85"/>
      <c r="P180" s="217">
        <f>O180*H180</f>
        <v>0</v>
      </c>
      <c r="Q180" s="217">
        <v>8.0000000000000007E-05</v>
      </c>
      <c r="R180" s="217">
        <f>Q180*H180</f>
        <v>0.015696000000000002</v>
      </c>
      <c r="S180" s="217">
        <v>0</v>
      </c>
      <c r="T180" s="21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9" t="s">
        <v>153</v>
      </c>
      <c r="AT180" s="219" t="s">
        <v>149</v>
      </c>
      <c r="AU180" s="219" t="s">
        <v>85</v>
      </c>
      <c r="AY180" s="18" t="s">
        <v>147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8" t="s">
        <v>83</v>
      </c>
      <c r="BK180" s="220">
        <f>ROUND(I180*H180,1)</f>
        <v>0</v>
      </c>
      <c r="BL180" s="18" t="s">
        <v>153</v>
      </c>
      <c r="BM180" s="219" t="s">
        <v>763</v>
      </c>
    </row>
    <row r="181" s="2" customFormat="1">
      <c r="A181" s="39"/>
      <c r="B181" s="40"/>
      <c r="C181" s="41"/>
      <c r="D181" s="221" t="s">
        <v>155</v>
      </c>
      <c r="E181" s="41"/>
      <c r="F181" s="222" t="s">
        <v>764</v>
      </c>
      <c r="G181" s="41"/>
      <c r="H181" s="41"/>
      <c r="I181" s="223"/>
      <c r="J181" s="41"/>
      <c r="K181" s="41"/>
      <c r="L181" s="45"/>
      <c r="M181" s="224"/>
      <c r="N181" s="225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155</v>
      </c>
      <c r="AU181" s="18" t="s">
        <v>85</v>
      </c>
    </row>
    <row r="182" s="2" customFormat="1">
      <c r="A182" s="39"/>
      <c r="B182" s="40"/>
      <c r="C182" s="41"/>
      <c r="D182" s="226" t="s">
        <v>157</v>
      </c>
      <c r="E182" s="41"/>
      <c r="F182" s="227" t="s">
        <v>765</v>
      </c>
      <c r="G182" s="41"/>
      <c r="H182" s="41"/>
      <c r="I182" s="223"/>
      <c r="J182" s="41"/>
      <c r="K182" s="41"/>
      <c r="L182" s="45"/>
      <c r="M182" s="224"/>
      <c r="N182" s="225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157</v>
      </c>
      <c r="AU182" s="18" t="s">
        <v>85</v>
      </c>
    </row>
    <row r="183" s="13" customFormat="1">
      <c r="A183" s="13"/>
      <c r="B183" s="228"/>
      <c r="C183" s="229"/>
      <c r="D183" s="221" t="s">
        <v>159</v>
      </c>
      <c r="E183" s="230" t="s">
        <v>19</v>
      </c>
      <c r="F183" s="231" t="s">
        <v>766</v>
      </c>
      <c r="G183" s="229"/>
      <c r="H183" s="232">
        <v>12.199999999999999</v>
      </c>
      <c r="I183" s="233"/>
      <c r="J183" s="229"/>
      <c r="K183" s="229"/>
      <c r="L183" s="234"/>
      <c r="M183" s="235"/>
      <c r="N183" s="236"/>
      <c r="O183" s="236"/>
      <c r="P183" s="236"/>
      <c r="Q183" s="236"/>
      <c r="R183" s="236"/>
      <c r="S183" s="236"/>
      <c r="T183" s="23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8" t="s">
        <v>159</v>
      </c>
      <c r="AU183" s="238" t="s">
        <v>85</v>
      </c>
      <c r="AV183" s="13" t="s">
        <v>85</v>
      </c>
      <c r="AW183" s="13" t="s">
        <v>35</v>
      </c>
      <c r="AX183" s="13" t="s">
        <v>75</v>
      </c>
      <c r="AY183" s="238" t="s">
        <v>147</v>
      </c>
    </row>
    <row r="184" s="13" customFormat="1">
      <c r="A184" s="13"/>
      <c r="B184" s="228"/>
      <c r="C184" s="229"/>
      <c r="D184" s="221" t="s">
        <v>159</v>
      </c>
      <c r="E184" s="230" t="s">
        <v>19</v>
      </c>
      <c r="F184" s="231" t="s">
        <v>767</v>
      </c>
      <c r="G184" s="229"/>
      <c r="H184" s="232">
        <v>142.59999999999999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8" t="s">
        <v>159</v>
      </c>
      <c r="AU184" s="238" t="s">
        <v>85</v>
      </c>
      <c r="AV184" s="13" t="s">
        <v>85</v>
      </c>
      <c r="AW184" s="13" t="s">
        <v>35</v>
      </c>
      <c r="AX184" s="13" t="s">
        <v>75</v>
      </c>
      <c r="AY184" s="238" t="s">
        <v>147</v>
      </c>
    </row>
    <row r="185" s="13" customFormat="1">
      <c r="A185" s="13"/>
      <c r="B185" s="228"/>
      <c r="C185" s="229"/>
      <c r="D185" s="221" t="s">
        <v>159</v>
      </c>
      <c r="E185" s="230" t="s">
        <v>19</v>
      </c>
      <c r="F185" s="231" t="s">
        <v>768</v>
      </c>
      <c r="G185" s="229"/>
      <c r="H185" s="232">
        <v>41.399999999999999</v>
      </c>
      <c r="I185" s="233"/>
      <c r="J185" s="229"/>
      <c r="K185" s="229"/>
      <c r="L185" s="234"/>
      <c r="M185" s="235"/>
      <c r="N185" s="236"/>
      <c r="O185" s="236"/>
      <c r="P185" s="236"/>
      <c r="Q185" s="236"/>
      <c r="R185" s="236"/>
      <c r="S185" s="236"/>
      <c r="T185" s="23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8" t="s">
        <v>159</v>
      </c>
      <c r="AU185" s="238" t="s">
        <v>85</v>
      </c>
      <c r="AV185" s="13" t="s">
        <v>85</v>
      </c>
      <c r="AW185" s="13" t="s">
        <v>35</v>
      </c>
      <c r="AX185" s="13" t="s">
        <v>75</v>
      </c>
      <c r="AY185" s="238" t="s">
        <v>147</v>
      </c>
    </row>
    <row r="186" s="16" customFormat="1">
      <c r="A186" s="16"/>
      <c r="B186" s="260"/>
      <c r="C186" s="261"/>
      <c r="D186" s="221" t="s">
        <v>159</v>
      </c>
      <c r="E186" s="262" t="s">
        <v>19</v>
      </c>
      <c r="F186" s="263" t="s">
        <v>186</v>
      </c>
      <c r="G186" s="261"/>
      <c r="H186" s="264">
        <v>196.19999999999999</v>
      </c>
      <c r="I186" s="265"/>
      <c r="J186" s="261"/>
      <c r="K186" s="261"/>
      <c r="L186" s="266"/>
      <c r="M186" s="267"/>
      <c r="N186" s="268"/>
      <c r="O186" s="268"/>
      <c r="P186" s="268"/>
      <c r="Q186" s="268"/>
      <c r="R186" s="268"/>
      <c r="S186" s="268"/>
      <c r="T186" s="269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70" t="s">
        <v>159</v>
      </c>
      <c r="AU186" s="270" t="s">
        <v>85</v>
      </c>
      <c r="AV186" s="16" t="s">
        <v>153</v>
      </c>
      <c r="AW186" s="16" t="s">
        <v>35</v>
      </c>
      <c r="AX186" s="16" t="s">
        <v>83</v>
      </c>
      <c r="AY186" s="270" t="s">
        <v>147</v>
      </c>
    </row>
    <row r="187" s="2" customFormat="1" ht="21.75" customHeight="1">
      <c r="A187" s="39"/>
      <c r="B187" s="40"/>
      <c r="C187" s="207" t="s">
        <v>321</v>
      </c>
      <c r="D187" s="207" t="s">
        <v>149</v>
      </c>
      <c r="E187" s="208" t="s">
        <v>769</v>
      </c>
      <c r="F187" s="209" t="s">
        <v>770</v>
      </c>
      <c r="G187" s="210" t="s">
        <v>152</v>
      </c>
      <c r="H187" s="211">
        <v>1</v>
      </c>
      <c r="I187" s="212"/>
      <c r="J187" s="213">
        <f>ROUND(I187*H187,1)</f>
        <v>0</v>
      </c>
      <c r="K187" s="214"/>
      <c r="L187" s="45"/>
      <c r="M187" s="215" t="s">
        <v>19</v>
      </c>
      <c r="N187" s="216" t="s">
        <v>46</v>
      </c>
      <c r="O187" s="85"/>
      <c r="P187" s="217">
        <f>O187*H187</f>
        <v>0</v>
      </c>
      <c r="Q187" s="217">
        <v>0</v>
      </c>
      <c r="R187" s="217">
        <f>Q187*H187</f>
        <v>0</v>
      </c>
      <c r="S187" s="217">
        <v>0</v>
      </c>
      <c r="T187" s="21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9" t="s">
        <v>153</v>
      </c>
      <c r="AT187" s="219" t="s">
        <v>149</v>
      </c>
      <c r="AU187" s="219" t="s">
        <v>85</v>
      </c>
      <c r="AY187" s="18" t="s">
        <v>147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18" t="s">
        <v>83</v>
      </c>
      <c r="BK187" s="220">
        <f>ROUND(I187*H187,1)</f>
        <v>0</v>
      </c>
      <c r="BL187" s="18" t="s">
        <v>153</v>
      </c>
      <c r="BM187" s="219" t="s">
        <v>771</v>
      </c>
    </row>
    <row r="188" s="2" customFormat="1">
      <c r="A188" s="39"/>
      <c r="B188" s="40"/>
      <c r="C188" s="41"/>
      <c r="D188" s="221" t="s">
        <v>155</v>
      </c>
      <c r="E188" s="41"/>
      <c r="F188" s="222" t="s">
        <v>772</v>
      </c>
      <c r="G188" s="41"/>
      <c r="H188" s="41"/>
      <c r="I188" s="223"/>
      <c r="J188" s="41"/>
      <c r="K188" s="41"/>
      <c r="L188" s="45"/>
      <c r="M188" s="224"/>
      <c r="N188" s="225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155</v>
      </c>
      <c r="AU188" s="18" t="s">
        <v>85</v>
      </c>
    </row>
    <row r="189" s="2" customFormat="1">
      <c r="A189" s="39"/>
      <c r="B189" s="40"/>
      <c r="C189" s="41"/>
      <c r="D189" s="226" t="s">
        <v>157</v>
      </c>
      <c r="E189" s="41"/>
      <c r="F189" s="227" t="s">
        <v>773</v>
      </c>
      <c r="G189" s="41"/>
      <c r="H189" s="41"/>
      <c r="I189" s="223"/>
      <c r="J189" s="41"/>
      <c r="K189" s="41"/>
      <c r="L189" s="45"/>
      <c r="M189" s="224"/>
      <c r="N189" s="225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157</v>
      </c>
      <c r="AU189" s="18" t="s">
        <v>85</v>
      </c>
    </row>
    <row r="190" s="2" customFormat="1" ht="24.15" customHeight="1">
      <c r="A190" s="39"/>
      <c r="B190" s="40"/>
      <c r="C190" s="207" t="s">
        <v>329</v>
      </c>
      <c r="D190" s="207" t="s">
        <v>149</v>
      </c>
      <c r="E190" s="208" t="s">
        <v>774</v>
      </c>
      <c r="F190" s="209" t="s">
        <v>775</v>
      </c>
      <c r="G190" s="210" t="s">
        <v>268</v>
      </c>
      <c r="H190" s="211">
        <v>4.7999999999999998</v>
      </c>
      <c r="I190" s="212"/>
      <c r="J190" s="213">
        <f>ROUND(I190*H190,1)</f>
        <v>0</v>
      </c>
      <c r="K190" s="214"/>
      <c r="L190" s="45"/>
      <c r="M190" s="215" t="s">
        <v>19</v>
      </c>
      <c r="N190" s="216" t="s">
        <v>46</v>
      </c>
      <c r="O190" s="85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9" t="s">
        <v>153</v>
      </c>
      <c r="AT190" s="219" t="s">
        <v>149</v>
      </c>
      <c r="AU190" s="219" t="s">
        <v>85</v>
      </c>
      <c r="AY190" s="18" t="s">
        <v>147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8" t="s">
        <v>83</v>
      </c>
      <c r="BK190" s="220">
        <f>ROUND(I190*H190,1)</f>
        <v>0</v>
      </c>
      <c r="BL190" s="18" t="s">
        <v>153</v>
      </c>
      <c r="BM190" s="219" t="s">
        <v>776</v>
      </c>
    </row>
    <row r="191" s="2" customFormat="1">
      <c r="A191" s="39"/>
      <c r="B191" s="40"/>
      <c r="C191" s="41"/>
      <c r="D191" s="221" t="s">
        <v>155</v>
      </c>
      <c r="E191" s="41"/>
      <c r="F191" s="222" t="s">
        <v>777</v>
      </c>
      <c r="G191" s="41"/>
      <c r="H191" s="41"/>
      <c r="I191" s="223"/>
      <c r="J191" s="41"/>
      <c r="K191" s="41"/>
      <c r="L191" s="45"/>
      <c r="M191" s="224"/>
      <c r="N191" s="225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155</v>
      </c>
      <c r="AU191" s="18" t="s">
        <v>85</v>
      </c>
    </row>
    <row r="192" s="2" customFormat="1">
      <c r="A192" s="39"/>
      <c r="B192" s="40"/>
      <c r="C192" s="41"/>
      <c r="D192" s="226" t="s">
        <v>157</v>
      </c>
      <c r="E192" s="41"/>
      <c r="F192" s="227" t="s">
        <v>778</v>
      </c>
      <c r="G192" s="41"/>
      <c r="H192" s="41"/>
      <c r="I192" s="223"/>
      <c r="J192" s="41"/>
      <c r="K192" s="41"/>
      <c r="L192" s="45"/>
      <c r="M192" s="224"/>
      <c r="N192" s="225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157</v>
      </c>
      <c r="AU192" s="18" t="s">
        <v>85</v>
      </c>
    </row>
    <row r="193" s="13" customFormat="1">
      <c r="A193" s="13"/>
      <c r="B193" s="228"/>
      <c r="C193" s="229"/>
      <c r="D193" s="221" t="s">
        <v>159</v>
      </c>
      <c r="E193" s="230" t="s">
        <v>19</v>
      </c>
      <c r="F193" s="231" t="s">
        <v>628</v>
      </c>
      <c r="G193" s="229"/>
      <c r="H193" s="232">
        <v>4.7999999999999998</v>
      </c>
      <c r="I193" s="233"/>
      <c r="J193" s="229"/>
      <c r="K193" s="229"/>
      <c r="L193" s="234"/>
      <c r="M193" s="235"/>
      <c r="N193" s="236"/>
      <c r="O193" s="236"/>
      <c r="P193" s="236"/>
      <c r="Q193" s="236"/>
      <c r="R193" s="236"/>
      <c r="S193" s="236"/>
      <c r="T193" s="23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8" t="s">
        <v>159</v>
      </c>
      <c r="AU193" s="238" t="s">
        <v>85</v>
      </c>
      <c r="AV193" s="13" t="s">
        <v>85</v>
      </c>
      <c r="AW193" s="13" t="s">
        <v>35</v>
      </c>
      <c r="AX193" s="13" t="s">
        <v>83</v>
      </c>
      <c r="AY193" s="238" t="s">
        <v>147</v>
      </c>
    </row>
    <row r="194" s="12" customFormat="1" ht="22.8" customHeight="1">
      <c r="A194" s="12"/>
      <c r="B194" s="191"/>
      <c r="C194" s="192"/>
      <c r="D194" s="193" t="s">
        <v>74</v>
      </c>
      <c r="E194" s="205" t="s">
        <v>779</v>
      </c>
      <c r="F194" s="205" t="s">
        <v>780</v>
      </c>
      <c r="G194" s="192"/>
      <c r="H194" s="192"/>
      <c r="I194" s="195"/>
      <c r="J194" s="206">
        <f>BK194</f>
        <v>0</v>
      </c>
      <c r="K194" s="192"/>
      <c r="L194" s="197"/>
      <c r="M194" s="198"/>
      <c r="N194" s="199"/>
      <c r="O194" s="199"/>
      <c r="P194" s="200">
        <f>SUM(P195:P220)</f>
        <v>0</v>
      </c>
      <c r="Q194" s="199"/>
      <c r="R194" s="200">
        <f>SUM(R195:R220)</f>
        <v>0</v>
      </c>
      <c r="S194" s="199"/>
      <c r="T194" s="201">
        <f>SUM(T195:T220)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2" t="s">
        <v>83</v>
      </c>
      <c r="AT194" s="203" t="s">
        <v>74</v>
      </c>
      <c r="AU194" s="203" t="s">
        <v>83</v>
      </c>
      <c r="AY194" s="202" t="s">
        <v>147</v>
      </c>
      <c r="BK194" s="204">
        <f>SUM(BK195:BK220)</f>
        <v>0</v>
      </c>
    </row>
    <row r="195" s="2" customFormat="1" ht="21.75" customHeight="1">
      <c r="A195" s="39"/>
      <c r="B195" s="40"/>
      <c r="C195" s="207" t="s">
        <v>335</v>
      </c>
      <c r="D195" s="207" t="s">
        <v>149</v>
      </c>
      <c r="E195" s="208" t="s">
        <v>781</v>
      </c>
      <c r="F195" s="209" t="s">
        <v>782</v>
      </c>
      <c r="G195" s="210" t="s">
        <v>309</v>
      </c>
      <c r="H195" s="211">
        <v>327.57499999999999</v>
      </c>
      <c r="I195" s="212"/>
      <c r="J195" s="213">
        <f>ROUND(I195*H195,1)</f>
        <v>0</v>
      </c>
      <c r="K195" s="214"/>
      <c r="L195" s="45"/>
      <c r="M195" s="215" t="s">
        <v>19</v>
      </c>
      <c r="N195" s="216" t="s">
        <v>46</v>
      </c>
      <c r="O195" s="85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9" t="s">
        <v>153</v>
      </c>
      <c r="AT195" s="219" t="s">
        <v>149</v>
      </c>
      <c r="AU195" s="219" t="s">
        <v>85</v>
      </c>
      <c r="AY195" s="18" t="s">
        <v>147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8" t="s">
        <v>83</v>
      </c>
      <c r="BK195" s="220">
        <f>ROUND(I195*H195,1)</f>
        <v>0</v>
      </c>
      <c r="BL195" s="18" t="s">
        <v>153</v>
      </c>
      <c r="BM195" s="219" t="s">
        <v>783</v>
      </c>
    </row>
    <row r="196" s="2" customFormat="1">
      <c r="A196" s="39"/>
      <c r="B196" s="40"/>
      <c r="C196" s="41"/>
      <c r="D196" s="221" t="s">
        <v>155</v>
      </c>
      <c r="E196" s="41"/>
      <c r="F196" s="222" t="s">
        <v>784</v>
      </c>
      <c r="G196" s="41"/>
      <c r="H196" s="41"/>
      <c r="I196" s="223"/>
      <c r="J196" s="41"/>
      <c r="K196" s="41"/>
      <c r="L196" s="45"/>
      <c r="M196" s="224"/>
      <c r="N196" s="225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155</v>
      </c>
      <c r="AU196" s="18" t="s">
        <v>85</v>
      </c>
    </row>
    <row r="197" s="2" customFormat="1">
      <c r="A197" s="39"/>
      <c r="B197" s="40"/>
      <c r="C197" s="41"/>
      <c r="D197" s="226" t="s">
        <v>157</v>
      </c>
      <c r="E197" s="41"/>
      <c r="F197" s="227" t="s">
        <v>785</v>
      </c>
      <c r="G197" s="41"/>
      <c r="H197" s="41"/>
      <c r="I197" s="223"/>
      <c r="J197" s="41"/>
      <c r="K197" s="41"/>
      <c r="L197" s="45"/>
      <c r="M197" s="224"/>
      <c r="N197" s="225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157</v>
      </c>
      <c r="AU197" s="18" t="s">
        <v>85</v>
      </c>
    </row>
    <row r="198" s="2" customFormat="1" ht="24.15" customHeight="1">
      <c r="A198" s="39"/>
      <c r="B198" s="40"/>
      <c r="C198" s="207" t="s">
        <v>348</v>
      </c>
      <c r="D198" s="207" t="s">
        <v>149</v>
      </c>
      <c r="E198" s="208" t="s">
        <v>786</v>
      </c>
      <c r="F198" s="209" t="s">
        <v>787</v>
      </c>
      <c r="G198" s="210" t="s">
        <v>309</v>
      </c>
      <c r="H198" s="211">
        <v>2934.3330000000001</v>
      </c>
      <c r="I198" s="212"/>
      <c r="J198" s="213">
        <f>ROUND(I198*H198,1)</f>
        <v>0</v>
      </c>
      <c r="K198" s="214"/>
      <c r="L198" s="45"/>
      <c r="M198" s="215" t="s">
        <v>19</v>
      </c>
      <c r="N198" s="216" t="s">
        <v>46</v>
      </c>
      <c r="O198" s="85"/>
      <c r="P198" s="217">
        <f>O198*H198</f>
        <v>0</v>
      </c>
      <c r="Q198" s="217">
        <v>0</v>
      </c>
      <c r="R198" s="217">
        <f>Q198*H198</f>
        <v>0</v>
      </c>
      <c r="S198" s="217">
        <v>0</v>
      </c>
      <c r="T198" s="218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9" t="s">
        <v>153</v>
      </c>
      <c r="AT198" s="219" t="s">
        <v>149</v>
      </c>
      <c r="AU198" s="219" t="s">
        <v>85</v>
      </c>
      <c r="AY198" s="18" t="s">
        <v>147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18" t="s">
        <v>83</v>
      </c>
      <c r="BK198" s="220">
        <f>ROUND(I198*H198,1)</f>
        <v>0</v>
      </c>
      <c r="BL198" s="18" t="s">
        <v>153</v>
      </c>
      <c r="BM198" s="219" t="s">
        <v>788</v>
      </c>
    </row>
    <row r="199" s="2" customFormat="1">
      <c r="A199" s="39"/>
      <c r="B199" s="40"/>
      <c r="C199" s="41"/>
      <c r="D199" s="221" t="s">
        <v>155</v>
      </c>
      <c r="E199" s="41"/>
      <c r="F199" s="222" t="s">
        <v>789</v>
      </c>
      <c r="G199" s="41"/>
      <c r="H199" s="41"/>
      <c r="I199" s="223"/>
      <c r="J199" s="41"/>
      <c r="K199" s="41"/>
      <c r="L199" s="45"/>
      <c r="M199" s="224"/>
      <c r="N199" s="225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155</v>
      </c>
      <c r="AU199" s="18" t="s">
        <v>85</v>
      </c>
    </row>
    <row r="200" s="2" customFormat="1">
      <c r="A200" s="39"/>
      <c r="B200" s="40"/>
      <c r="C200" s="41"/>
      <c r="D200" s="226" t="s">
        <v>157</v>
      </c>
      <c r="E200" s="41"/>
      <c r="F200" s="227" t="s">
        <v>790</v>
      </c>
      <c r="G200" s="41"/>
      <c r="H200" s="41"/>
      <c r="I200" s="223"/>
      <c r="J200" s="41"/>
      <c r="K200" s="41"/>
      <c r="L200" s="45"/>
      <c r="M200" s="224"/>
      <c r="N200" s="225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157</v>
      </c>
      <c r="AU200" s="18" t="s">
        <v>85</v>
      </c>
    </row>
    <row r="201" s="13" customFormat="1">
      <c r="A201" s="13"/>
      <c r="B201" s="228"/>
      <c r="C201" s="229"/>
      <c r="D201" s="221" t="s">
        <v>159</v>
      </c>
      <c r="E201" s="230" t="s">
        <v>19</v>
      </c>
      <c r="F201" s="231" t="s">
        <v>791</v>
      </c>
      <c r="G201" s="229"/>
      <c r="H201" s="232">
        <v>98.531000000000006</v>
      </c>
      <c r="I201" s="233"/>
      <c r="J201" s="229"/>
      <c r="K201" s="229"/>
      <c r="L201" s="234"/>
      <c r="M201" s="235"/>
      <c r="N201" s="236"/>
      <c r="O201" s="236"/>
      <c r="P201" s="236"/>
      <c r="Q201" s="236"/>
      <c r="R201" s="236"/>
      <c r="S201" s="236"/>
      <c r="T201" s="23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8" t="s">
        <v>159</v>
      </c>
      <c r="AU201" s="238" t="s">
        <v>85</v>
      </c>
      <c r="AV201" s="13" t="s">
        <v>85</v>
      </c>
      <c r="AW201" s="13" t="s">
        <v>35</v>
      </c>
      <c r="AX201" s="13" t="s">
        <v>75</v>
      </c>
      <c r="AY201" s="238" t="s">
        <v>147</v>
      </c>
    </row>
    <row r="202" s="13" customFormat="1">
      <c r="A202" s="13"/>
      <c r="B202" s="228"/>
      <c r="C202" s="229"/>
      <c r="D202" s="221" t="s">
        <v>159</v>
      </c>
      <c r="E202" s="230" t="s">
        <v>19</v>
      </c>
      <c r="F202" s="231" t="s">
        <v>792</v>
      </c>
      <c r="G202" s="229"/>
      <c r="H202" s="232">
        <v>50.908000000000001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8" t="s">
        <v>159</v>
      </c>
      <c r="AU202" s="238" t="s">
        <v>85</v>
      </c>
      <c r="AV202" s="13" t="s">
        <v>85</v>
      </c>
      <c r="AW202" s="13" t="s">
        <v>35</v>
      </c>
      <c r="AX202" s="13" t="s">
        <v>75</v>
      </c>
      <c r="AY202" s="238" t="s">
        <v>147</v>
      </c>
    </row>
    <row r="203" s="13" customFormat="1">
      <c r="A203" s="13"/>
      <c r="B203" s="228"/>
      <c r="C203" s="229"/>
      <c r="D203" s="221" t="s">
        <v>159</v>
      </c>
      <c r="E203" s="230" t="s">
        <v>19</v>
      </c>
      <c r="F203" s="231" t="s">
        <v>793</v>
      </c>
      <c r="G203" s="229"/>
      <c r="H203" s="232">
        <v>176.59800000000001</v>
      </c>
      <c r="I203" s="233"/>
      <c r="J203" s="229"/>
      <c r="K203" s="229"/>
      <c r="L203" s="234"/>
      <c r="M203" s="235"/>
      <c r="N203" s="236"/>
      <c r="O203" s="236"/>
      <c r="P203" s="236"/>
      <c r="Q203" s="236"/>
      <c r="R203" s="236"/>
      <c r="S203" s="236"/>
      <c r="T203" s="23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8" t="s">
        <v>159</v>
      </c>
      <c r="AU203" s="238" t="s">
        <v>85</v>
      </c>
      <c r="AV203" s="13" t="s">
        <v>85</v>
      </c>
      <c r="AW203" s="13" t="s">
        <v>35</v>
      </c>
      <c r="AX203" s="13" t="s">
        <v>75</v>
      </c>
      <c r="AY203" s="238" t="s">
        <v>147</v>
      </c>
    </row>
    <row r="204" s="16" customFormat="1">
      <c r="A204" s="16"/>
      <c r="B204" s="260"/>
      <c r="C204" s="261"/>
      <c r="D204" s="221" t="s">
        <v>159</v>
      </c>
      <c r="E204" s="262" t="s">
        <v>19</v>
      </c>
      <c r="F204" s="263" t="s">
        <v>186</v>
      </c>
      <c r="G204" s="261"/>
      <c r="H204" s="264">
        <v>326.03699999999998</v>
      </c>
      <c r="I204" s="265"/>
      <c r="J204" s="261"/>
      <c r="K204" s="261"/>
      <c r="L204" s="266"/>
      <c r="M204" s="267"/>
      <c r="N204" s="268"/>
      <c r="O204" s="268"/>
      <c r="P204" s="268"/>
      <c r="Q204" s="268"/>
      <c r="R204" s="268"/>
      <c r="S204" s="268"/>
      <c r="T204" s="269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T204" s="270" t="s">
        <v>159</v>
      </c>
      <c r="AU204" s="270" t="s">
        <v>85</v>
      </c>
      <c r="AV204" s="16" t="s">
        <v>153</v>
      </c>
      <c r="AW204" s="16" t="s">
        <v>35</v>
      </c>
      <c r="AX204" s="16" t="s">
        <v>83</v>
      </c>
      <c r="AY204" s="270" t="s">
        <v>147</v>
      </c>
    </row>
    <row r="205" s="13" customFormat="1">
      <c r="A205" s="13"/>
      <c r="B205" s="228"/>
      <c r="C205" s="229"/>
      <c r="D205" s="221" t="s">
        <v>159</v>
      </c>
      <c r="E205" s="229"/>
      <c r="F205" s="231" t="s">
        <v>794</v>
      </c>
      <c r="G205" s="229"/>
      <c r="H205" s="232">
        <v>2934.3330000000001</v>
      </c>
      <c r="I205" s="233"/>
      <c r="J205" s="229"/>
      <c r="K205" s="229"/>
      <c r="L205" s="234"/>
      <c r="M205" s="235"/>
      <c r="N205" s="236"/>
      <c r="O205" s="236"/>
      <c r="P205" s="236"/>
      <c r="Q205" s="236"/>
      <c r="R205" s="236"/>
      <c r="S205" s="236"/>
      <c r="T205" s="23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8" t="s">
        <v>159</v>
      </c>
      <c r="AU205" s="238" t="s">
        <v>85</v>
      </c>
      <c r="AV205" s="13" t="s">
        <v>85</v>
      </c>
      <c r="AW205" s="13" t="s">
        <v>4</v>
      </c>
      <c r="AX205" s="13" t="s">
        <v>83</v>
      </c>
      <c r="AY205" s="238" t="s">
        <v>147</v>
      </c>
    </row>
    <row r="206" s="2" customFormat="1" ht="24.15" customHeight="1">
      <c r="A206" s="39"/>
      <c r="B206" s="40"/>
      <c r="C206" s="207" t="s">
        <v>353</v>
      </c>
      <c r="D206" s="207" t="s">
        <v>149</v>
      </c>
      <c r="E206" s="208" t="s">
        <v>795</v>
      </c>
      <c r="F206" s="209" t="s">
        <v>796</v>
      </c>
      <c r="G206" s="210" t="s">
        <v>309</v>
      </c>
      <c r="H206" s="211">
        <v>327.57499999999999</v>
      </c>
      <c r="I206" s="212"/>
      <c r="J206" s="213">
        <f>ROUND(I206*H206,1)</f>
        <v>0</v>
      </c>
      <c r="K206" s="214"/>
      <c r="L206" s="45"/>
      <c r="M206" s="215" t="s">
        <v>19</v>
      </c>
      <c r="N206" s="216" t="s">
        <v>46</v>
      </c>
      <c r="O206" s="85"/>
      <c r="P206" s="217">
        <f>O206*H206</f>
        <v>0</v>
      </c>
      <c r="Q206" s="217">
        <v>0</v>
      </c>
      <c r="R206" s="217">
        <f>Q206*H206</f>
        <v>0</v>
      </c>
      <c r="S206" s="217">
        <v>0</v>
      </c>
      <c r="T206" s="218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9" t="s">
        <v>153</v>
      </c>
      <c r="AT206" s="219" t="s">
        <v>149</v>
      </c>
      <c r="AU206" s="219" t="s">
        <v>85</v>
      </c>
      <c r="AY206" s="18" t="s">
        <v>147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8" t="s">
        <v>83</v>
      </c>
      <c r="BK206" s="220">
        <f>ROUND(I206*H206,1)</f>
        <v>0</v>
      </c>
      <c r="BL206" s="18" t="s">
        <v>153</v>
      </c>
      <c r="BM206" s="219" t="s">
        <v>797</v>
      </c>
    </row>
    <row r="207" s="2" customFormat="1">
      <c r="A207" s="39"/>
      <c r="B207" s="40"/>
      <c r="C207" s="41"/>
      <c r="D207" s="221" t="s">
        <v>155</v>
      </c>
      <c r="E207" s="41"/>
      <c r="F207" s="222" t="s">
        <v>798</v>
      </c>
      <c r="G207" s="41"/>
      <c r="H207" s="41"/>
      <c r="I207" s="223"/>
      <c r="J207" s="41"/>
      <c r="K207" s="41"/>
      <c r="L207" s="45"/>
      <c r="M207" s="224"/>
      <c r="N207" s="225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155</v>
      </c>
      <c r="AU207" s="18" t="s">
        <v>85</v>
      </c>
    </row>
    <row r="208" s="2" customFormat="1">
      <c r="A208" s="39"/>
      <c r="B208" s="40"/>
      <c r="C208" s="41"/>
      <c r="D208" s="226" t="s">
        <v>157</v>
      </c>
      <c r="E208" s="41"/>
      <c r="F208" s="227" t="s">
        <v>799</v>
      </c>
      <c r="G208" s="41"/>
      <c r="H208" s="41"/>
      <c r="I208" s="223"/>
      <c r="J208" s="41"/>
      <c r="K208" s="41"/>
      <c r="L208" s="45"/>
      <c r="M208" s="224"/>
      <c r="N208" s="225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157</v>
      </c>
      <c r="AU208" s="18" t="s">
        <v>85</v>
      </c>
    </row>
    <row r="209" s="2" customFormat="1" ht="37.8" customHeight="1">
      <c r="A209" s="39"/>
      <c r="B209" s="40"/>
      <c r="C209" s="207" t="s">
        <v>364</v>
      </c>
      <c r="D209" s="207" t="s">
        <v>149</v>
      </c>
      <c r="E209" s="208" t="s">
        <v>800</v>
      </c>
      <c r="F209" s="209" t="s">
        <v>801</v>
      </c>
      <c r="G209" s="210" t="s">
        <v>309</v>
      </c>
      <c r="H209" s="211">
        <v>98.531000000000006</v>
      </c>
      <c r="I209" s="212"/>
      <c r="J209" s="213">
        <f>ROUND(I209*H209,1)</f>
        <v>0</v>
      </c>
      <c r="K209" s="214"/>
      <c r="L209" s="45"/>
      <c r="M209" s="215" t="s">
        <v>19</v>
      </c>
      <c r="N209" s="216" t="s">
        <v>46</v>
      </c>
      <c r="O209" s="85"/>
      <c r="P209" s="217">
        <f>O209*H209</f>
        <v>0</v>
      </c>
      <c r="Q209" s="217">
        <v>0</v>
      </c>
      <c r="R209" s="217">
        <f>Q209*H209</f>
        <v>0</v>
      </c>
      <c r="S209" s="217">
        <v>0</v>
      </c>
      <c r="T209" s="218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9" t="s">
        <v>153</v>
      </c>
      <c r="AT209" s="219" t="s">
        <v>149</v>
      </c>
      <c r="AU209" s="219" t="s">
        <v>85</v>
      </c>
      <c r="AY209" s="18" t="s">
        <v>147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18" t="s">
        <v>83</v>
      </c>
      <c r="BK209" s="220">
        <f>ROUND(I209*H209,1)</f>
        <v>0</v>
      </c>
      <c r="BL209" s="18" t="s">
        <v>153</v>
      </c>
      <c r="BM209" s="219" t="s">
        <v>802</v>
      </c>
    </row>
    <row r="210" s="2" customFormat="1">
      <c r="A210" s="39"/>
      <c r="B210" s="40"/>
      <c r="C210" s="41"/>
      <c r="D210" s="221" t="s">
        <v>155</v>
      </c>
      <c r="E210" s="41"/>
      <c r="F210" s="222" t="s">
        <v>803</v>
      </c>
      <c r="G210" s="41"/>
      <c r="H210" s="41"/>
      <c r="I210" s="223"/>
      <c r="J210" s="41"/>
      <c r="K210" s="41"/>
      <c r="L210" s="45"/>
      <c r="M210" s="224"/>
      <c r="N210" s="225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155</v>
      </c>
      <c r="AU210" s="18" t="s">
        <v>85</v>
      </c>
    </row>
    <row r="211" s="2" customFormat="1">
      <c r="A211" s="39"/>
      <c r="B211" s="40"/>
      <c r="C211" s="41"/>
      <c r="D211" s="226" t="s">
        <v>157</v>
      </c>
      <c r="E211" s="41"/>
      <c r="F211" s="227" t="s">
        <v>804</v>
      </c>
      <c r="G211" s="41"/>
      <c r="H211" s="41"/>
      <c r="I211" s="223"/>
      <c r="J211" s="41"/>
      <c r="K211" s="41"/>
      <c r="L211" s="45"/>
      <c r="M211" s="224"/>
      <c r="N211" s="225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157</v>
      </c>
      <c r="AU211" s="18" t="s">
        <v>85</v>
      </c>
    </row>
    <row r="212" s="13" customFormat="1">
      <c r="A212" s="13"/>
      <c r="B212" s="228"/>
      <c r="C212" s="229"/>
      <c r="D212" s="221" t="s">
        <v>159</v>
      </c>
      <c r="E212" s="230" t="s">
        <v>19</v>
      </c>
      <c r="F212" s="231" t="s">
        <v>791</v>
      </c>
      <c r="G212" s="229"/>
      <c r="H212" s="232">
        <v>98.531000000000006</v>
      </c>
      <c r="I212" s="233"/>
      <c r="J212" s="229"/>
      <c r="K212" s="229"/>
      <c r="L212" s="234"/>
      <c r="M212" s="235"/>
      <c r="N212" s="236"/>
      <c r="O212" s="236"/>
      <c r="P212" s="236"/>
      <c r="Q212" s="236"/>
      <c r="R212" s="236"/>
      <c r="S212" s="236"/>
      <c r="T212" s="23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8" t="s">
        <v>159</v>
      </c>
      <c r="AU212" s="238" t="s">
        <v>85</v>
      </c>
      <c r="AV212" s="13" t="s">
        <v>85</v>
      </c>
      <c r="AW212" s="13" t="s">
        <v>35</v>
      </c>
      <c r="AX212" s="13" t="s">
        <v>83</v>
      </c>
      <c r="AY212" s="238" t="s">
        <v>147</v>
      </c>
    </row>
    <row r="213" s="2" customFormat="1" ht="44.25" customHeight="1">
      <c r="A213" s="39"/>
      <c r="B213" s="40"/>
      <c r="C213" s="207" t="s">
        <v>372</v>
      </c>
      <c r="D213" s="207" t="s">
        <v>149</v>
      </c>
      <c r="E213" s="208" t="s">
        <v>805</v>
      </c>
      <c r="F213" s="209" t="s">
        <v>806</v>
      </c>
      <c r="G213" s="210" t="s">
        <v>309</v>
      </c>
      <c r="H213" s="211">
        <v>50.908000000000001</v>
      </c>
      <c r="I213" s="212"/>
      <c r="J213" s="213">
        <f>ROUND(I213*H213,1)</f>
        <v>0</v>
      </c>
      <c r="K213" s="214"/>
      <c r="L213" s="45"/>
      <c r="M213" s="215" t="s">
        <v>19</v>
      </c>
      <c r="N213" s="216" t="s">
        <v>46</v>
      </c>
      <c r="O213" s="85"/>
      <c r="P213" s="217">
        <f>O213*H213</f>
        <v>0</v>
      </c>
      <c r="Q213" s="217">
        <v>0</v>
      </c>
      <c r="R213" s="217">
        <f>Q213*H213</f>
        <v>0</v>
      </c>
      <c r="S213" s="217">
        <v>0</v>
      </c>
      <c r="T213" s="218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9" t="s">
        <v>153</v>
      </c>
      <c r="AT213" s="219" t="s">
        <v>149</v>
      </c>
      <c r="AU213" s="219" t="s">
        <v>85</v>
      </c>
      <c r="AY213" s="18" t="s">
        <v>147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18" t="s">
        <v>83</v>
      </c>
      <c r="BK213" s="220">
        <f>ROUND(I213*H213,1)</f>
        <v>0</v>
      </c>
      <c r="BL213" s="18" t="s">
        <v>153</v>
      </c>
      <c r="BM213" s="219" t="s">
        <v>807</v>
      </c>
    </row>
    <row r="214" s="2" customFormat="1">
      <c r="A214" s="39"/>
      <c r="B214" s="40"/>
      <c r="C214" s="41"/>
      <c r="D214" s="221" t="s">
        <v>155</v>
      </c>
      <c r="E214" s="41"/>
      <c r="F214" s="222" t="s">
        <v>311</v>
      </c>
      <c r="G214" s="41"/>
      <c r="H214" s="41"/>
      <c r="I214" s="223"/>
      <c r="J214" s="41"/>
      <c r="K214" s="41"/>
      <c r="L214" s="45"/>
      <c r="M214" s="224"/>
      <c r="N214" s="225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155</v>
      </c>
      <c r="AU214" s="18" t="s">
        <v>85</v>
      </c>
    </row>
    <row r="215" s="2" customFormat="1">
      <c r="A215" s="39"/>
      <c r="B215" s="40"/>
      <c r="C215" s="41"/>
      <c r="D215" s="226" t="s">
        <v>157</v>
      </c>
      <c r="E215" s="41"/>
      <c r="F215" s="227" t="s">
        <v>808</v>
      </c>
      <c r="G215" s="41"/>
      <c r="H215" s="41"/>
      <c r="I215" s="223"/>
      <c r="J215" s="41"/>
      <c r="K215" s="41"/>
      <c r="L215" s="45"/>
      <c r="M215" s="224"/>
      <c r="N215" s="225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157</v>
      </c>
      <c r="AU215" s="18" t="s">
        <v>85</v>
      </c>
    </row>
    <row r="216" s="13" customFormat="1">
      <c r="A216" s="13"/>
      <c r="B216" s="228"/>
      <c r="C216" s="229"/>
      <c r="D216" s="221" t="s">
        <v>159</v>
      </c>
      <c r="E216" s="230" t="s">
        <v>19</v>
      </c>
      <c r="F216" s="231" t="s">
        <v>792</v>
      </c>
      <c r="G216" s="229"/>
      <c r="H216" s="232">
        <v>50.908000000000001</v>
      </c>
      <c r="I216" s="233"/>
      <c r="J216" s="229"/>
      <c r="K216" s="229"/>
      <c r="L216" s="234"/>
      <c r="M216" s="235"/>
      <c r="N216" s="236"/>
      <c r="O216" s="236"/>
      <c r="P216" s="236"/>
      <c r="Q216" s="236"/>
      <c r="R216" s="236"/>
      <c r="S216" s="236"/>
      <c r="T216" s="23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8" t="s">
        <v>159</v>
      </c>
      <c r="AU216" s="238" t="s">
        <v>85</v>
      </c>
      <c r="AV216" s="13" t="s">
        <v>85</v>
      </c>
      <c r="AW216" s="13" t="s">
        <v>35</v>
      </c>
      <c r="AX216" s="13" t="s">
        <v>83</v>
      </c>
      <c r="AY216" s="238" t="s">
        <v>147</v>
      </c>
    </row>
    <row r="217" s="2" customFormat="1" ht="44.25" customHeight="1">
      <c r="A217" s="39"/>
      <c r="B217" s="40"/>
      <c r="C217" s="207" t="s">
        <v>379</v>
      </c>
      <c r="D217" s="207" t="s">
        <v>149</v>
      </c>
      <c r="E217" s="208" t="s">
        <v>809</v>
      </c>
      <c r="F217" s="209" t="s">
        <v>810</v>
      </c>
      <c r="G217" s="210" t="s">
        <v>309</v>
      </c>
      <c r="H217" s="211">
        <v>176.59800000000001</v>
      </c>
      <c r="I217" s="212"/>
      <c r="J217" s="213">
        <f>ROUND(I217*H217,1)</f>
        <v>0</v>
      </c>
      <c r="K217" s="214"/>
      <c r="L217" s="45"/>
      <c r="M217" s="215" t="s">
        <v>19</v>
      </c>
      <c r="N217" s="216" t="s">
        <v>46</v>
      </c>
      <c r="O217" s="85"/>
      <c r="P217" s="217">
        <f>O217*H217</f>
        <v>0</v>
      </c>
      <c r="Q217" s="217">
        <v>0</v>
      </c>
      <c r="R217" s="217">
        <f>Q217*H217</f>
        <v>0</v>
      </c>
      <c r="S217" s="217">
        <v>0</v>
      </c>
      <c r="T217" s="218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9" t="s">
        <v>153</v>
      </c>
      <c r="AT217" s="219" t="s">
        <v>149</v>
      </c>
      <c r="AU217" s="219" t="s">
        <v>85</v>
      </c>
      <c r="AY217" s="18" t="s">
        <v>147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18" t="s">
        <v>83</v>
      </c>
      <c r="BK217" s="220">
        <f>ROUND(I217*H217,1)</f>
        <v>0</v>
      </c>
      <c r="BL217" s="18" t="s">
        <v>153</v>
      </c>
      <c r="BM217" s="219" t="s">
        <v>811</v>
      </c>
    </row>
    <row r="218" s="2" customFormat="1">
      <c r="A218" s="39"/>
      <c r="B218" s="40"/>
      <c r="C218" s="41"/>
      <c r="D218" s="221" t="s">
        <v>155</v>
      </c>
      <c r="E218" s="41"/>
      <c r="F218" s="222" t="s">
        <v>812</v>
      </c>
      <c r="G218" s="41"/>
      <c r="H218" s="41"/>
      <c r="I218" s="223"/>
      <c r="J218" s="41"/>
      <c r="K218" s="41"/>
      <c r="L218" s="45"/>
      <c r="M218" s="224"/>
      <c r="N218" s="225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155</v>
      </c>
      <c r="AU218" s="18" t="s">
        <v>85</v>
      </c>
    </row>
    <row r="219" s="2" customFormat="1">
      <c r="A219" s="39"/>
      <c r="B219" s="40"/>
      <c r="C219" s="41"/>
      <c r="D219" s="226" t="s">
        <v>157</v>
      </c>
      <c r="E219" s="41"/>
      <c r="F219" s="227" t="s">
        <v>813</v>
      </c>
      <c r="G219" s="41"/>
      <c r="H219" s="41"/>
      <c r="I219" s="223"/>
      <c r="J219" s="41"/>
      <c r="K219" s="41"/>
      <c r="L219" s="45"/>
      <c r="M219" s="224"/>
      <c r="N219" s="225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157</v>
      </c>
      <c r="AU219" s="18" t="s">
        <v>85</v>
      </c>
    </row>
    <row r="220" s="13" customFormat="1">
      <c r="A220" s="13"/>
      <c r="B220" s="228"/>
      <c r="C220" s="229"/>
      <c r="D220" s="221" t="s">
        <v>159</v>
      </c>
      <c r="E220" s="230" t="s">
        <v>19</v>
      </c>
      <c r="F220" s="231" t="s">
        <v>814</v>
      </c>
      <c r="G220" s="229"/>
      <c r="H220" s="232">
        <v>176.59800000000001</v>
      </c>
      <c r="I220" s="233"/>
      <c r="J220" s="229"/>
      <c r="K220" s="229"/>
      <c r="L220" s="234"/>
      <c r="M220" s="235"/>
      <c r="N220" s="236"/>
      <c r="O220" s="236"/>
      <c r="P220" s="236"/>
      <c r="Q220" s="236"/>
      <c r="R220" s="236"/>
      <c r="S220" s="236"/>
      <c r="T220" s="23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8" t="s">
        <v>159</v>
      </c>
      <c r="AU220" s="238" t="s">
        <v>85</v>
      </c>
      <c r="AV220" s="13" t="s">
        <v>85</v>
      </c>
      <c r="AW220" s="13" t="s">
        <v>35</v>
      </c>
      <c r="AX220" s="13" t="s">
        <v>83</v>
      </c>
      <c r="AY220" s="238" t="s">
        <v>147</v>
      </c>
    </row>
    <row r="221" s="12" customFormat="1" ht="22.8" customHeight="1">
      <c r="A221" s="12"/>
      <c r="B221" s="191"/>
      <c r="C221" s="192"/>
      <c r="D221" s="193" t="s">
        <v>74</v>
      </c>
      <c r="E221" s="205" t="s">
        <v>620</v>
      </c>
      <c r="F221" s="205" t="s">
        <v>621</v>
      </c>
      <c r="G221" s="192"/>
      <c r="H221" s="192"/>
      <c r="I221" s="195"/>
      <c r="J221" s="206">
        <f>BK221</f>
        <v>0</v>
      </c>
      <c r="K221" s="192"/>
      <c r="L221" s="197"/>
      <c r="M221" s="198"/>
      <c r="N221" s="199"/>
      <c r="O221" s="199"/>
      <c r="P221" s="200">
        <f>SUM(P222:P227)</f>
        <v>0</v>
      </c>
      <c r="Q221" s="199"/>
      <c r="R221" s="200">
        <f>SUM(R222:R227)</f>
        <v>0</v>
      </c>
      <c r="S221" s="199"/>
      <c r="T221" s="201">
        <f>SUM(T222:T227)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2" t="s">
        <v>83</v>
      </c>
      <c r="AT221" s="203" t="s">
        <v>74</v>
      </c>
      <c r="AU221" s="203" t="s">
        <v>83</v>
      </c>
      <c r="AY221" s="202" t="s">
        <v>147</v>
      </c>
      <c r="BK221" s="204">
        <f>SUM(BK222:BK227)</f>
        <v>0</v>
      </c>
    </row>
    <row r="222" s="2" customFormat="1" ht="33" customHeight="1">
      <c r="A222" s="39"/>
      <c r="B222" s="40"/>
      <c r="C222" s="207" t="s">
        <v>387</v>
      </c>
      <c r="D222" s="207" t="s">
        <v>149</v>
      </c>
      <c r="E222" s="208" t="s">
        <v>815</v>
      </c>
      <c r="F222" s="209" t="s">
        <v>816</v>
      </c>
      <c r="G222" s="210" t="s">
        <v>309</v>
      </c>
      <c r="H222" s="211">
        <v>308.06599999999997</v>
      </c>
      <c r="I222" s="212"/>
      <c r="J222" s="213">
        <f>ROUND(I222*H222,1)</f>
        <v>0</v>
      </c>
      <c r="K222" s="214"/>
      <c r="L222" s="45"/>
      <c r="M222" s="215" t="s">
        <v>19</v>
      </c>
      <c r="N222" s="216" t="s">
        <v>46</v>
      </c>
      <c r="O222" s="85"/>
      <c r="P222" s="217">
        <f>O222*H222</f>
        <v>0</v>
      </c>
      <c r="Q222" s="217">
        <v>0</v>
      </c>
      <c r="R222" s="217">
        <f>Q222*H222</f>
        <v>0</v>
      </c>
      <c r="S222" s="217">
        <v>0</v>
      </c>
      <c r="T222" s="218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9" t="s">
        <v>153</v>
      </c>
      <c r="AT222" s="219" t="s">
        <v>149</v>
      </c>
      <c r="AU222" s="219" t="s">
        <v>85</v>
      </c>
      <c r="AY222" s="18" t="s">
        <v>147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18" t="s">
        <v>83</v>
      </c>
      <c r="BK222" s="220">
        <f>ROUND(I222*H222,1)</f>
        <v>0</v>
      </c>
      <c r="BL222" s="18" t="s">
        <v>153</v>
      </c>
      <c r="BM222" s="219" t="s">
        <v>817</v>
      </c>
    </row>
    <row r="223" s="2" customFormat="1">
      <c r="A223" s="39"/>
      <c r="B223" s="40"/>
      <c r="C223" s="41"/>
      <c r="D223" s="221" t="s">
        <v>155</v>
      </c>
      <c r="E223" s="41"/>
      <c r="F223" s="222" t="s">
        <v>818</v>
      </c>
      <c r="G223" s="41"/>
      <c r="H223" s="41"/>
      <c r="I223" s="223"/>
      <c r="J223" s="41"/>
      <c r="K223" s="41"/>
      <c r="L223" s="45"/>
      <c r="M223" s="224"/>
      <c r="N223" s="225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155</v>
      </c>
      <c r="AU223" s="18" t="s">
        <v>85</v>
      </c>
    </row>
    <row r="224" s="2" customFormat="1">
      <c r="A224" s="39"/>
      <c r="B224" s="40"/>
      <c r="C224" s="41"/>
      <c r="D224" s="226" t="s">
        <v>157</v>
      </c>
      <c r="E224" s="41"/>
      <c r="F224" s="227" t="s">
        <v>819</v>
      </c>
      <c r="G224" s="41"/>
      <c r="H224" s="41"/>
      <c r="I224" s="223"/>
      <c r="J224" s="41"/>
      <c r="K224" s="41"/>
      <c r="L224" s="45"/>
      <c r="M224" s="224"/>
      <c r="N224" s="225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157</v>
      </c>
      <c r="AU224" s="18" t="s">
        <v>85</v>
      </c>
    </row>
    <row r="225" s="2" customFormat="1" ht="33" customHeight="1">
      <c r="A225" s="39"/>
      <c r="B225" s="40"/>
      <c r="C225" s="207" t="s">
        <v>397</v>
      </c>
      <c r="D225" s="207" t="s">
        <v>149</v>
      </c>
      <c r="E225" s="208" t="s">
        <v>820</v>
      </c>
      <c r="F225" s="209" t="s">
        <v>821</v>
      </c>
      <c r="G225" s="210" t="s">
        <v>309</v>
      </c>
      <c r="H225" s="211">
        <v>308.06599999999997</v>
      </c>
      <c r="I225" s="212"/>
      <c r="J225" s="213">
        <f>ROUND(I225*H225,1)</f>
        <v>0</v>
      </c>
      <c r="K225" s="214"/>
      <c r="L225" s="45"/>
      <c r="M225" s="215" t="s">
        <v>19</v>
      </c>
      <c r="N225" s="216" t="s">
        <v>46</v>
      </c>
      <c r="O225" s="85"/>
      <c r="P225" s="217">
        <f>O225*H225</f>
        <v>0</v>
      </c>
      <c r="Q225" s="217">
        <v>0</v>
      </c>
      <c r="R225" s="217">
        <f>Q225*H225</f>
        <v>0</v>
      </c>
      <c r="S225" s="217">
        <v>0</v>
      </c>
      <c r="T225" s="218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9" t="s">
        <v>153</v>
      </c>
      <c r="AT225" s="219" t="s">
        <v>149</v>
      </c>
      <c r="AU225" s="219" t="s">
        <v>85</v>
      </c>
      <c r="AY225" s="18" t="s">
        <v>147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18" t="s">
        <v>83</v>
      </c>
      <c r="BK225" s="220">
        <f>ROUND(I225*H225,1)</f>
        <v>0</v>
      </c>
      <c r="BL225" s="18" t="s">
        <v>153</v>
      </c>
      <c r="BM225" s="219" t="s">
        <v>822</v>
      </c>
    </row>
    <row r="226" s="2" customFormat="1">
      <c r="A226" s="39"/>
      <c r="B226" s="40"/>
      <c r="C226" s="41"/>
      <c r="D226" s="221" t="s">
        <v>155</v>
      </c>
      <c r="E226" s="41"/>
      <c r="F226" s="222" t="s">
        <v>823</v>
      </c>
      <c r="G226" s="41"/>
      <c r="H226" s="41"/>
      <c r="I226" s="223"/>
      <c r="J226" s="41"/>
      <c r="K226" s="41"/>
      <c r="L226" s="45"/>
      <c r="M226" s="224"/>
      <c r="N226" s="225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155</v>
      </c>
      <c r="AU226" s="18" t="s">
        <v>85</v>
      </c>
    </row>
    <row r="227" s="2" customFormat="1">
      <c r="A227" s="39"/>
      <c r="B227" s="40"/>
      <c r="C227" s="41"/>
      <c r="D227" s="226" t="s">
        <v>157</v>
      </c>
      <c r="E227" s="41"/>
      <c r="F227" s="227" t="s">
        <v>824</v>
      </c>
      <c r="G227" s="41"/>
      <c r="H227" s="41"/>
      <c r="I227" s="223"/>
      <c r="J227" s="41"/>
      <c r="K227" s="41"/>
      <c r="L227" s="45"/>
      <c r="M227" s="282"/>
      <c r="N227" s="283"/>
      <c r="O227" s="284"/>
      <c r="P227" s="284"/>
      <c r="Q227" s="284"/>
      <c r="R227" s="284"/>
      <c r="S227" s="284"/>
      <c r="T227" s="285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157</v>
      </c>
      <c r="AU227" s="18" t="s">
        <v>85</v>
      </c>
    </row>
    <row r="228" s="2" customFormat="1" ht="6.96" customHeight="1">
      <c r="A228" s="39"/>
      <c r="B228" s="60"/>
      <c r="C228" s="61"/>
      <c r="D228" s="61"/>
      <c r="E228" s="61"/>
      <c r="F228" s="61"/>
      <c r="G228" s="61"/>
      <c r="H228" s="61"/>
      <c r="I228" s="61"/>
      <c r="J228" s="61"/>
      <c r="K228" s="61"/>
      <c r="L228" s="45"/>
      <c r="M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</row>
  </sheetData>
  <sheetProtection sheet="1" autoFilter="0" formatColumns="0" formatRows="0" objects="1" scenarios="1" spinCount="100000" saltValue="OyZzrC50vZWTopWD2NJu2btRxwnMJHBeumdr0ZHrVj2K93jlxRXqXCWcrH3rjxUb/v3O3uiKWyDySiFA/byemA==" hashValue="ypP/IO5KmiN+kJHX8GpY4EjetDFTn34Clw58hFZPaEwDkS7HaE5D5gTcRsv+YDV8e19ei9VfE9OKaVHVyvI5Nw==" algorithmName="SHA-512" password="CC35"/>
  <autoFilter ref="C84:K22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3_02/113106123"/>
    <hyperlink ref="F94" r:id="rId2" display="https://podminky.urs.cz/item/CS_URS_2023_02/113107163"/>
    <hyperlink ref="F101" r:id="rId3" display="https://podminky.urs.cz/item/CS_URS_2023_02/113107172"/>
    <hyperlink ref="F108" r:id="rId4" display="https://podminky.urs.cz/item/CS_URS_2023_02/113107242"/>
    <hyperlink ref="F115" r:id="rId5" display="https://podminky.urs.cz/item/CS_URS_2023_02/113154223"/>
    <hyperlink ref="F119" r:id="rId6" display="https://podminky.urs.cz/item/CS_URS_2023_02/113201112"/>
    <hyperlink ref="F123" r:id="rId7" display="https://podminky.urs.cz/item/CS_URS_2023_02/564871016"/>
    <hyperlink ref="F127" r:id="rId8" display="https://podminky.urs.cz/item/CS_URS_2023_02/567131115"/>
    <hyperlink ref="F131" r:id="rId9" display="https://podminky.urs.cz/item/CS_URS_2023_02/573111113"/>
    <hyperlink ref="F135" r:id="rId10" display="https://podminky.urs.cz/item/CS_URS_2023_02/573231108"/>
    <hyperlink ref="F139" r:id="rId11" display="https://podminky.urs.cz/item/CS_URS_2023_02/577144141"/>
    <hyperlink ref="F143" r:id="rId12" display="https://podminky.urs.cz/item/CS_URS_2023_02/577165142"/>
    <hyperlink ref="F147" r:id="rId13" display="https://podminky.urs.cz/item/CS_URS_2023_02/596211111"/>
    <hyperlink ref="F152" r:id="rId14" display="https://podminky.urs.cz/item/CS_URS_2023_02/915211121"/>
    <hyperlink ref="F156" r:id="rId15" display="https://podminky.urs.cz/item/CS_URS_2023_02/915231111"/>
    <hyperlink ref="F160" r:id="rId16" display="https://podminky.urs.cz/item/CS_URS_2023_02/916131112"/>
    <hyperlink ref="F163" r:id="rId17" display="https://podminky.urs.cz/item/CS_URS_2023_02/919112223"/>
    <hyperlink ref="F167" r:id="rId18" display="https://podminky.urs.cz/item/CS_URS_2023_02/919121223"/>
    <hyperlink ref="F171" r:id="rId19" display="https://podminky.urs.cz/item/CS_URS_2023_02/919735111"/>
    <hyperlink ref="F175" r:id="rId20" display="https://podminky.urs.cz/item/CS_URS_2023_02/919735112"/>
    <hyperlink ref="F182" r:id="rId21" display="https://podminky.urs.cz/item/CS_URS_2023_02/919735124"/>
    <hyperlink ref="F189" r:id="rId22" display="https://podminky.urs.cz/item/CS_URS_2023_02/979024443"/>
    <hyperlink ref="F192" r:id="rId23" display="https://podminky.urs.cz/item/CS_URS_2023_02/979054451"/>
    <hyperlink ref="F197" r:id="rId24" display="https://podminky.urs.cz/item/CS_URS_2023_02/997221551"/>
    <hyperlink ref="F200" r:id="rId25" display="https://podminky.urs.cz/item/CS_URS_2023_02/997221559"/>
    <hyperlink ref="F208" r:id="rId26" display="https://podminky.urs.cz/item/CS_URS_2023_02/997221611"/>
    <hyperlink ref="F211" r:id="rId27" display="https://podminky.urs.cz/item/CS_URS_2023_02/997221861"/>
    <hyperlink ref="F215" r:id="rId28" display="https://podminky.urs.cz/item/CS_URS_2023_02/997221873"/>
    <hyperlink ref="F219" r:id="rId29" display="https://podminky.urs.cz/item/CS_URS_2023_02/997221875"/>
    <hyperlink ref="F224" r:id="rId30" display="https://podminky.urs.cz/item/CS_URS_2023_02/998225111"/>
    <hyperlink ref="F227" r:id="rId31" display="https://podminky.urs.cz/item/CS_URS_2023_02/99822519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85</v>
      </c>
    </row>
    <row r="4" hidden="1" s="1" customFormat="1" ht="24.96" customHeight="1">
      <c r="B4" s="21"/>
      <c r="D4" s="132" t="s">
        <v>101</v>
      </c>
      <c r="L4" s="21"/>
      <c r="M4" s="133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4" t="s">
        <v>16</v>
      </c>
      <c r="L6" s="21"/>
    </row>
    <row r="7" hidden="1" s="1" customFormat="1" ht="16.5" customHeight="1">
      <c r="B7" s="21"/>
      <c r="E7" s="135" t="str">
        <f>'Rekapitulace stavby'!K6</f>
        <v>Propojení dvou kanalizačních stok ul. Veltrubská, Kolín</v>
      </c>
      <c r="F7" s="134"/>
      <c r="G7" s="134"/>
      <c r="H7" s="134"/>
      <c r="L7" s="21"/>
    </row>
    <row r="8" hidden="1" s="2" customFormat="1" ht="12" customHeight="1">
      <c r="A8" s="39"/>
      <c r="B8" s="45"/>
      <c r="C8" s="39"/>
      <c r="D8" s="134" t="s">
        <v>110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7" t="s">
        <v>825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4" t="s">
        <v>18</v>
      </c>
      <c r="E11" s="39"/>
      <c r="F11" s="138" t="s">
        <v>92</v>
      </c>
      <c r="G11" s="39"/>
      <c r="H11" s="39"/>
      <c r="I11" s="134" t="s">
        <v>20</v>
      </c>
      <c r="J11" s="138" t="s">
        <v>19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4" t="s">
        <v>21</v>
      </c>
      <c r="E12" s="39"/>
      <c r="F12" s="138" t="s">
        <v>22</v>
      </c>
      <c r="G12" s="39"/>
      <c r="H12" s="39"/>
      <c r="I12" s="134" t="s">
        <v>23</v>
      </c>
      <c r="J12" s="139" t="str">
        <f>'Rekapitulace stavby'!AN8</f>
        <v>1. 9. 2023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4" t="s">
        <v>25</v>
      </c>
      <c r="E14" s="39"/>
      <c r="F14" s="39"/>
      <c r="G14" s="39"/>
      <c r="H14" s="39"/>
      <c r="I14" s="134" t="s">
        <v>26</v>
      </c>
      <c r="J14" s="138" t="s">
        <v>27</v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8" t="s">
        <v>28</v>
      </c>
      <c r="F15" s="39"/>
      <c r="G15" s="39"/>
      <c r="H15" s="39"/>
      <c r="I15" s="134" t="s">
        <v>29</v>
      </c>
      <c r="J15" s="138" t="s">
        <v>19</v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4" t="s">
        <v>30</v>
      </c>
      <c r="E17" s="39"/>
      <c r="F17" s="39"/>
      <c r="G17" s="39"/>
      <c r="H17" s="39"/>
      <c r="I17" s="134" t="s">
        <v>26</v>
      </c>
      <c r="J17" s="34" t="str">
        <f>'Rekapitulace stavby'!AN13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29</v>
      </c>
      <c r="J18" s="34" t="str">
        <f>'Rekapitulace stavby'!AN14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4" t="s">
        <v>32</v>
      </c>
      <c r="E20" s="39"/>
      <c r="F20" s="39"/>
      <c r="G20" s="39"/>
      <c r="H20" s="39"/>
      <c r="I20" s="134" t="s">
        <v>26</v>
      </c>
      <c r="J20" s="138" t="s">
        <v>33</v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8" t="s">
        <v>34</v>
      </c>
      <c r="F21" s="39"/>
      <c r="G21" s="39"/>
      <c r="H21" s="39"/>
      <c r="I21" s="134" t="s">
        <v>29</v>
      </c>
      <c r="J21" s="138" t="s">
        <v>19</v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4" t="s">
        <v>36</v>
      </c>
      <c r="E23" s="39"/>
      <c r="F23" s="39"/>
      <c r="G23" s="39"/>
      <c r="H23" s="39"/>
      <c r="I23" s="134" t="s">
        <v>26</v>
      </c>
      <c r="J23" s="138" t="s">
        <v>37</v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8" t="s">
        <v>38</v>
      </c>
      <c r="F24" s="39"/>
      <c r="G24" s="39"/>
      <c r="H24" s="39"/>
      <c r="I24" s="134" t="s">
        <v>29</v>
      </c>
      <c r="J24" s="138" t="s">
        <v>19</v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4" t="s">
        <v>39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71.25" customHeight="1">
      <c r="A27" s="140"/>
      <c r="B27" s="141"/>
      <c r="C27" s="140"/>
      <c r="D27" s="140"/>
      <c r="E27" s="142" t="s">
        <v>40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5" t="s">
        <v>41</v>
      </c>
      <c r="E30" s="39"/>
      <c r="F30" s="39"/>
      <c r="G30" s="39"/>
      <c r="H30" s="39"/>
      <c r="I30" s="39"/>
      <c r="J30" s="146">
        <f>ROUND(J85, 1)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7" t="s">
        <v>43</v>
      </c>
      <c r="G32" s="39"/>
      <c r="H32" s="39"/>
      <c r="I32" s="147" t="s">
        <v>42</v>
      </c>
      <c r="J32" s="147" t="s">
        <v>44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8" t="s">
        <v>45</v>
      </c>
      <c r="E33" s="134" t="s">
        <v>46</v>
      </c>
      <c r="F33" s="149">
        <f>ROUND((SUM(BE85:BE143)),  1)</f>
        <v>0</v>
      </c>
      <c r="G33" s="39"/>
      <c r="H33" s="39"/>
      <c r="I33" s="150">
        <v>0.20999999999999999</v>
      </c>
      <c r="J33" s="149">
        <f>ROUND(((SUM(BE85:BE143))*I33),  1)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4" t="s">
        <v>47</v>
      </c>
      <c r="F34" s="149">
        <f>ROUND((SUM(BF85:BF143)),  1)</f>
        <v>0</v>
      </c>
      <c r="G34" s="39"/>
      <c r="H34" s="39"/>
      <c r="I34" s="150">
        <v>0.14999999999999999</v>
      </c>
      <c r="J34" s="149">
        <f>ROUND(((SUM(BF85:BF143))*I34),  1)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4" t="s">
        <v>48</v>
      </c>
      <c r="F35" s="149">
        <f>ROUND((SUM(BG85:BG143)),  1)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49</v>
      </c>
      <c r="F36" s="149">
        <f>ROUND((SUM(BH85:BH143)),  1)</f>
        <v>0</v>
      </c>
      <c r="G36" s="39"/>
      <c r="H36" s="39"/>
      <c r="I36" s="150">
        <v>0.14999999999999999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50</v>
      </c>
      <c r="F37" s="149">
        <f>ROUND((SUM(BI85:BI143)),  1)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122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2" t="str">
        <f>E7</f>
        <v>Propojení dvou kanalizačních stok ul. Veltrubská, Kolín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110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01.3 - Rušení stávající kanalizace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Kolín</v>
      </c>
      <c r="G52" s="41"/>
      <c r="H52" s="41"/>
      <c r="I52" s="33" t="s">
        <v>23</v>
      </c>
      <c r="J52" s="73" t="str">
        <f>IF(J12="","",J12)</f>
        <v>1. 9. 2023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Kolín, Karlovo nám. 78, 280 02 Kolín</v>
      </c>
      <c r="G54" s="41"/>
      <c r="H54" s="41"/>
      <c r="I54" s="33" t="s">
        <v>32</v>
      </c>
      <c r="J54" s="37" t="str">
        <f>E21</f>
        <v>LK PROJEKT s. r.o.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Ing. Martina Beňáková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3" t="s">
        <v>123</v>
      </c>
      <c r="D57" s="164"/>
      <c r="E57" s="164"/>
      <c r="F57" s="164"/>
      <c r="G57" s="164"/>
      <c r="H57" s="164"/>
      <c r="I57" s="164"/>
      <c r="J57" s="165" t="s">
        <v>124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6" t="s">
        <v>73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125</v>
      </c>
    </row>
    <row r="60" s="9" customFormat="1" ht="24.96" customHeight="1">
      <c r="A60" s="9"/>
      <c r="B60" s="167"/>
      <c r="C60" s="168"/>
      <c r="D60" s="169" t="s">
        <v>126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128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130</v>
      </c>
      <c r="E62" s="176"/>
      <c r="F62" s="176"/>
      <c r="G62" s="176"/>
      <c r="H62" s="176"/>
      <c r="I62" s="176"/>
      <c r="J62" s="177">
        <f>J92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640</v>
      </c>
      <c r="E63" s="176"/>
      <c r="F63" s="176"/>
      <c r="G63" s="176"/>
      <c r="H63" s="176"/>
      <c r="I63" s="176"/>
      <c r="J63" s="177">
        <f>J119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641</v>
      </c>
      <c r="E64" s="176"/>
      <c r="F64" s="176"/>
      <c r="G64" s="176"/>
      <c r="H64" s="176"/>
      <c r="I64" s="176"/>
      <c r="J64" s="177">
        <f>J126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131</v>
      </c>
      <c r="E65" s="176"/>
      <c r="F65" s="176"/>
      <c r="G65" s="176"/>
      <c r="H65" s="176"/>
      <c r="I65" s="176"/>
      <c r="J65" s="177">
        <f>J140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132</v>
      </c>
      <c r="D72" s="41"/>
      <c r="E72" s="41"/>
      <c r="F72" s="41"/>
      <c r="G72" s="41"/>
      <c r="H72" s="41"/>
      <c r="I72" s="41"/>
      <c r="J72" s="41"/>
      <c r="K72" s="41"/>
      <c r="L72" s="13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2" t="str">
        <f>E7</f>
        <v>Propojení dvou kanalizačních stok ul. Veltrubská, Kolín</v>
      </c>
      <c r="F75" s="33"/>
      <c r="G75" s="33"/>
      <c r="H75" s="33"/>
      <c r="I75" s="41"/>
      <c r="J75" s="41"/>
      <c r="K75" s="41"/>
      <c r="L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110</v>
      </c>
      <c r="D76" s="41"/>
      <c r="E76" s="41"/>
      <c r="F76" s="41"/>
      <c r="G76" s="41"/>
      <c r="H76" s="41"/>
      <c r="I76" s="41"/>
      <c r="J76" s="41"/>
      <c r="K76" s="41"/>
      <c r="L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SO 01.3 - Rušení stávající kanalizace</v>
      </c>
      <c r="F77" s="41"/>
      <c r="G77" s="41"/>
      <c r="H77" s="41"/>
      <c r="I77" s="41"/>
      <c r="J77" s="41"/>
      <c r="K77" s="41"/>
      <c r="L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Kolín</v>
      </c>
      <c r="G79" s="41"/>
      <c r="H79" s="41"/>
      <c r="I79" s="33" t="s">
        <v>23</v>
      </c>
      <c r="J79" s="73" t="str">
        <f>IF(J12="","",J12)</f>
        <v>1. 9. 2023</v>
      </c>
      <c r="K79" s="41"/>
      <c r="L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>Město Kolín, Karlovo nám. 78, 280 02 Kolín</v>
      </c>
      <c r="G81" s="41"/>
      <c r="H81" s="41"/>
      <c r="I81" s="33" t="s">
        <v>32</v>
      </c>
      <c r="J81" s="37" t="str">
        <f>E21</f>
        <v>LK PROJEKT s. r.o.</v>
      </c>
      <c r="K81" s="41"/>
      <c r="L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30</v>
      </c>
      <c r="D82" s="41"/>
      <c r="E82" s="41"/>
      <c r="F82" s="28" t="str">
        <f>IF(E18="","",E18)</f>
        <v>Vyplň údaj</v>
      </c>
      <c r="G82" s="41"/>
      <c r="H82" s="41"/>
      <c r="I82" s="33" t="s">
        <v>36</v>
      </c>
      <c r="J82" s="37" t="str">
        <f>E24</f>
        <v>Ing. Martina Beňáková</v>
      </c>
      <c r="K82" s="41"/>
      <c r="L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9"/>
      <c r="B84" s="180"/>
      <c r="C84" s="181" t="s">
        <v>133</v>
      </c>
      <c r="D84" s="182" t="s">
        <v>60</v>
      </c>
      <c r="E84" s="182" t="s">
        <v>56</v>
      </c>
      <c r="F84" s="182" t="s">
        <v>57</v>
      </c>
      <c r="G84" s="182" t="s">
        <v>134</v>
      </c>
      <c r="H84" s="182" t="s">
        <v>135</v>
      </c>
      <c r="I84" s="182" t="s">
        <v>136</v>
      </c>
      <c r="J84" s="183" t="s">
        <v>124</v>
      </c>
      <c r="K84" s="184" t="s">
        <v>137</v>
      </c>
      <c r="L84" s="185"/>
      <c r="M84" s="93" t="s">
        <v>19</v>
      </c>
      <c r="N84" s="94" t="s">
        <v>45</v>
      </c>
      <c r="O84" s="94" t="s">
        <v>138</v>
      </c>
      <c r="P84" s="94" t="s">
        <v>139</v>
      </c>
      <c r="Q84" s="94" t="s">
        <v>140</v>
      </c>
      <c r="R84" s="94" t="s">
        <v>141</v>
      </c>
      <c r="S84" s="94" t="s">
        <v>142</v>
      </c>
      <c r="T84" s="95" t="s">
        <v>143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39"/>
      <c r="B85" s="40"/>
      <c r="C85" s="100" t="s">
        <v>144</v>
      </c>
      <c r="D85" s="41"/>
      <c r="E85" s="41"/>
      <c r="F85" s="41"/>
      <c r="G85" s="41"/>
      <c r="H85" s="41"/>
      <c r="I85" s="41"/>
      <c r="J85" s="186">
        <f>BK85</f>
        <v>0</v>
      </c>
      <c r="K85" s="41"/>
      <c r="L85" s="45"/>
      <c r="M85" s="96"/>
      <c r="N85" s="187"/>
      <c r="O85" s="97"/>
      <c r="P85" s="188">
        <f>P86</f>
        <v>0</v>
      </c>
      <c r="Q85" s="97"/>
      <c r="R85" s="188">
        <f>R86</f>
        <v>0.92416939999999992</v>
      </c>
      <c r="S85" s="97"/>
      <c r="T85" s="189">
        <f>T86</f>
        <v>31.3339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74</v>
      </c>
      <c r="AU85" s="18" t="s">
        <v>125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74</v>
      </c>
      <c r="E86" s="194" t="s">
        <v>145</v>
      </c>
      <c r="F86" s="194" t="s">
        <v>146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P87+P92+P119+P126+P140</f>
        <v>0</v>
      </c>
      <c r="Q86" s="199"/>
      <c r="R86" s="200">
        <f>R87+R92+R119+R126+R140</f>
        <v>0.92416939999999992</v>
      </c>
      <c r="S86" s="199"/>
      <c r="T86" s="201">
        <f>T87+T92+T119+T126+T140</f>
        <v>31.3339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83</v>
      </c>
      <c r="AT86" s="203" t="s">
        <v>74</v>
      </c>
      <c r="AU86" s="203" t="s">
        <v>75</v>
      </c>
      <c r="AY86" s="202" t="s">
        <v>147</v>
      </c>
      <c r="BK86" s="204">
        <f>BK87+BK92+BK119+BK126+BK140</f>
        <v>0</v>
      </c>
    </row>
    <row r="87" s="12" customFormat="1" ht="22.8" customHeight="1">
      <c r="A87" s="12"/>
      <c r="B87" s="191"/>
      <c r="C87" s="192"/>
      <c r="D87" s="193" t="s">
        <v>74</v>
      </c>
      <c r="E87" s="205" t="s">
        <v>167</v>
      </c>
      <c r="F87" s="205" t="s">
        <v>371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SUM(P88:P91)</f>
        <v>0</v>
      </c>
      <c r="Q87" s="199"/>
      <c r="R87" s="200">
        <f>SUM(R88:R91)</f>
        <v>0</v>
      </c>
      <c r="S87" s="199"/>
      <c r="T87" s="201">
        <f>SUM(T88:T91)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83</v>
      </c>
      <c r="AT87" s="203" t="s">
        <v>74</v>
      </c>
      <c r="AU87" s="203" t="s">
        <v>83</v>
      </c>
      <c r="AY87" s="202" t="s">
        <v>147</v>
      </c>
      <c r="BK87" s="204">
        <f>SUM(BK88:BK91)</f>
        <v>0</v>
      </c>
    </row>
    <row r="88" s="2" customFormat="1" ht="16.5" customHeight="1">
      <c r="A88" s="39"/>
      <c r="B88" s="40"/>
      <c r="C88" s="207" t="s">
        <v>83</v>
      </c>
      <c r="D88" s="207" t="s">
        <v>149</v>
      </c>
      <c r="E88" s="208" t="s">
        <v>826</v>
      </c>
      <c r="F88" s="209" t="s">
        <v>827</v>
      </c>
      <c r="G88" s="210" t="s">
        <v>152</v>
      </c>
      <c r="H88" s="211">
        <v>95</v>
      </c>
      <c r="I88" s="212"/>
      <c r="J88" s="213">
        <f>ROUND(I88*H88,1)</f>
        <v>0</v>
      </c>
      <c r="K88" s="214"/>
      <c r="L88" s="45"/>
      <c r="M88" s="215" t="s">
        <v>19</v>
      </c>
      <c r="N88" s="216" t="s">
        <v>46</v>
      </c>
      <c r="O88" s="85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9" t="s">
        <v>153</v>
      </c>
      <c r="AT88" s="219" t="s">
        <v>149</v>
      </c>
      <c r="AU88" s="219" t="s">
        <v>85</v>
      </c>
      <c r="AY88" s="18" t="s">
        <v>147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8" t="s">
        <v>83</v>
      </c>
      <c r="BK88" s="220">
        <f>ROUND(I88*H88,1)</f>
        <v>0</v>
      </c>
      <c r="BL88" s="18" t="s">
        <v>153</v>
      </c>
      <c r="BM88" s="219" t="s">
        <v>828</v>
      </c>
    </row>
    <row r="89" s="2" customFormat="1">
      <c r="A89" s="39"/>
      <c r="B89" s="40"/>
      <c r="C89" s="41"/>
      <c r="D89" s="221" t="s">
        <v>155</v>
      </c>
      <c r="E89" s="41"/>
      <c r="F89" s="222" t="s">
        <v>829</v>
      </c>
      <c r="G89" s="41"/>
      <c r="H89" s="41"/>
      <c r="I89" s="223"/>
      <c r="J89" s="41"/>
      <c r="K89" s="41"/>
      <c r="L89" s="45"/>
      <c r="M89" s="224"/>
      <c r="N89" s="225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155</v>
      </c>
      <c r="AU89" s="18" t="s">
        <v>85</v>
      </c>
    </row>
    <row r="90" s="2" customFormat="1">
      <c r="A90" s="39"/>
      <c r="B90" s="40"/>
      <c r="C90" s="41"/>
      <c r="D90" s="226" t="s">
        <v>157</v>
      </c>
      <c r="E90" s="41"/>
      <c r="F90" s="227" t="s">
        <v>830</v>
      </c>
      <c r="G90" s="41"/>
      <c r="H90" s="41"/>
      <c r="I90" s="223"/>
      <c r="J90" s="41"/>
      <c r="K90" s="41"/>
      <c r="L90" s="45"/>
      <c r="M90" s="224"/>
      <c r="N90" s="225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157</v>
      </c>
      <c r="AU90" s="18" t="s">
        <v>85</v>
      </c>
    </row>
    <row r="91" s="13" customFormat="1">
      <c r="A91" s="13"/>
      <c r="B91" s="228"/>
      <c r="C91" s="229"/>
      <c r="D91" s="221" t="s">
        <v>159</v>
      </c>
      <c r="E91" s="230" t="s">
        <v>19</v>
      </c>
      <c r="F91" s="231" t="s">
        <v>831</v>
      </c>
      <c r="G91" s="229"/>
      <c r="H91" s="232">
        <v>95</v>
      </c>
      <c r="I91" s="233"/>
      <c r="J91" s="229"/>
      <c r="K91" s="229"/>
      <c r="L91" s="234"/>
      <c r="M91" s="235"/>
      <c r="N91" s="236"/>
      <c r="O91" s="236"/>
      <c r="P91" s="236"/>
      <c r="Q91" s="236"/>
      <c r="R91" s="236"/>
      <c r="S91" s="236"/>
      <c r="T91" s="237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8" t="s">
        <v>159</v>
      </c>
      <c r="AU91" s="238" t="s">
        <v>85</v>
      </c>
      <c r="AV91" s="13" t="s">
        <v>85</v>
      </c>
      <c r="AW91" s="13" t="s">
        <v>35</v>
      </c>
      <c r="AX91" s="13" t="s">
        <v>83</v>
      </c>
      <c r="AY91" s="238" t="s">
        <v>147</v>
      </c>
    </row>
    <row r="92" s="12" customFormat="1" ht="22.8" customHeight="1">
      <c r="A92" s="12"/>
      <c r="B92" s="191"/>
      <c r="C92" s="192"/>
      <c r="D92" s="193" t="s">
        <v>74</v>
      </c>
      <c r="E92" s="205" t="s">
        <v>220</v>
      </c>
      <c r="F92" s="205" t="s">
        <v>443</v>
      </c>
      <c r="G92" s="192"/>
      <c r="H92" s="192"/>
      <c r="I92" s="195"/>
      <c r="J92" s="206">
        <f>BK92</f>
        <v>0</v>
      </c>
      <c r="K92" s="192"/>
      <c r="L92" s="197"/>
      <c r="M92" s="198"/>
      <c r="N92" s="199"/>
      <c r="O92" s="199"/>
      <c r="P92" s="200">
        <f>SUM(P93:P118)</f>
        <v>0</v>
      </c>
      <c r="Q92" s="199"/>
      <c r="R92" s="200">
        <f>SUM(R93:R118)</f>
        <v>0.92402939999999989</v>
      </c>
      <c r="S92" s="199"/>
      <c r="T92" s="201">
        <f>SUM(T93:T118)</f>
        <v>31.3339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2" t="s">
        <v>83</v>
      </c>
      <c r="AT92" s="203" t="s">
        <v>74</v>
      </c>
      <c r="AU92" s="203" t="s">
        <v>83</v>
      </c>
      <c r="AY92" s="202" t="s">
        <v>147</v>
      </c>
      <c r="BK92" s="204">
        <f>SUM(BK93:BK118)</f>
        <v>0</v>
      </c>
    </row>
    <row r="93" s="2" customFormat="1" ht="24.15" customHeight="1">
      <c r="A93" s="39"/>
      <c r="B93" s="40"/>
      <c r="C93" s="207" t="s">
        <v>85</v>
      </c>
      <c r="D93" s="207" t="s">
        <v>149</v>
      </c>
      <c r="E93" s="208" t="s">
        <v>832</v>
      </c>
      <c r="F93" s="209" t="s">
        <v>833</v>
      </c>
      <c r="G93" s="210" t="s">
        <v>152</v>
      </c>
      <c r="H93" s="211">
        <v>69.5</v>
      </c>
      <c r="I93" s="212"/>
      <c r="J93" s="213">
        <f>ROUND(I93*H93,1)</f>
        <v>0</v>
      </c>
      <c r="K93" s="214"/>
      <c r="L93" s="45"/>
      <c r="M93" s="215" t="s">
        <v>19</v>
      </c>
      <c r="N93" s="216" t="s">
        <v>46</v>
      </c>
      <c r="O93" s="85"/>
      <c r="P93" s="217">
        <f>O93*H93</f>
        <v>0</v>
      </c>
      <c r="Q93" s="217">
        <v>0</v>
      </c>
      <c r="R93" s="217">
        <f>Q93*H93</f>
        <v>0</v>
      </c>
      <c r="S93" s="217">
        <v>0.32000000000000001</v>
      </c>
      <c r="T93" s="218">
        <f>S93*H93</f>
        <v>22.240000000000002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9" t="s">
        <v>153</v>
      </c>
      <c r="AT93" s="219" t="s">
        <v>149</v>
      </c>
      <c r="AU93" s="219" t="s">
        <v>85</v>
      </c>
      <c r="AY93" s="18" t="s">
        <v>147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18" t="s">
        <v>83</v>
      </c>
      <c r="BK93" s="220">
        <f>ROUND(I93*H93,1)</f>
        <v>0</v>
      </c>
      <c r="BL93" s="18" t="s">
        <v>153</v>
      </c>
      <c r="BM93" s="219" t="s">
        <v>834</v>
      </c>
    </row>
    <row r="94" s="2" customFormat="1">
      <c r="A94" s="39"/>
      <c r="B94" s="40"/>
      <c r="C94" s="41"/>
      <c r="D94" s="221" t="s">
        <v>155</v>
      </c>
      <c r="E94" s="41"/>
      <c r="F94" s="222" t="s">
        <v>835</v>
      </c>
      <c r="G94" s="41"/>
      <c r="H94" s="41"/>
      <c r="I94" s="223"/>
      <c r="J94" s="41"/>
      <c r="K94" s="41"/>
      <c r="L94" s="45"/>
      <c r="M94" s="224"/>
      <c r="N94" s="225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155</v>
      </c>
      <c r="AU94" s="18" t="s">
        <v>85</v>
      </c>
    </row>
    <row r="95" s="2" customFormat="1">
      <c r="A95" s="39"/>
      <c r="B95" s="40"/>
      <c r="C95" s="41"/>
      <c r="D95" s="226" t="s">
        <v>157</v>
      </c>
      <c r="E95" s="41"/>
      <c r="F95" s="227" t="s">
        <v>836</v>
      </c>
      <c r="G95" s="41"/>
      <c r="H95" s="41"/>
      <c r="I95" s="223"/>
      <c r="J95" s="41"/>
      <c r="K95" s="41"/>
      <c r="L95" s="45"/>
      <c r="M95" s="224"/>
      <c r="N95" s="225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157</v>
      </c>
      <c r="AU95" s="18" t="s">
        <v>85</v>
      </c>
    </row>
    <row r="96" s="13" customFormat="1">
      <c r="A96" s="13"/>
      <c r="B96" s="228"/>
      <c r="C96" s="229"/>
      <c r="D96" s="221" t="s">
        <v>159</v>
      </c>
      <c r="E96" s="230" t="s">
        <v>19</v>
      </c>
      <c r="F96" s="231" t="s">
        <v>837</v>
      </c>
      <c r="G96" s="229"/>
      <c r="H96" s="232">
        <v>69.5</v>
      </c>
      <c r="I96" s="233"/>
      <c r="J96" s="229"/>
      <c r="K96" s="229"/>
      <c r="L96" s="234"/>
      <c r="M96" s="235"/>
      <c r="N96" s="236"/>
      <c r="O96" s="236"/>
      <c r="P96" s="236"/>
      <c r="Q96" s="236"/>
      <c r="R96" s="236"/>
      <c r="S96" s="236"/>
      <c r="T96" s="23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8" t="s">
        <v>159</v>
      </c>
      <c r="AU96" s="238" t="s">
        <v>85</v>
      </c>
      <c r="AV96" s="13" t="s">
        <v>85</v>
      </c>
      <c r="AW96" s="13" t="s">
        <v>35</v>
      </c>
      <c r="AX96" s="13" t="s">
        <v>83</v>
      </c>
      <c r="AY96" s="238" t="s">
        <v>147</v>
      </c>
    </row>
    <row r="97" s="2" customFormat="1" ht="21.75" customHeight="1">
      <c r="A97" s="39"/>
      <c r="B97" s="40"/>
      <c r="C97" s="207" t="s">
        <v>167</v>
      </c>
      <c r="D97" s="207" t="s">
        <v>149</v>
      </c>
      <c r="E97" s="208" t="s">
        <v>838</v>
      </c>
      <c r="F97" s="209" t="s">
        <v>839</v>
      </c>
      <c r="G97" s="210" t="s">
        <v>152</v>
      </c>
      <c r="H97" s="211">
        <v>25.5</v>
      </c>
      <c r="I97" s="212"/>
      <c r="J97" s="213">
        <f>ROUND(I97*H97,1)</f>
        <v>0</v>
      </c>
      <c r="K97" s="214"/>
      <c r="L97" s="45"/>
      <c r="M97" s="215" t="s">
        <v>19</v>
      </c>
      <c r="N97" s="216" t="s">
        <v>46</v>
      </c>
      <c r="O97" s="85"/>
      <c r="P97" s="217">
        <f>O97*H97</f>
        <v>0</v>
      </c>
      <c r="Q97" s="217">
        <v>0</v>
      </c>
      <c r="R97" s="217">
        <f>Q97*H97</f>
        <v>0</v>
      </c>
      <c r="S97" s="217">
        <v>0.029000000000000001</v>
      </c>
      <c r="T97" s="218">
        <f>S97*H97</f>
        <v>0.73950000000000005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9" t="s">
        <v>153</v>
      </c>
      <c r="AT97" s="219" t="s">
        <v>149</v>
      </c>
      <c r="AU97" s="219" t="s">
        <v>85</v>
      </c>
      <c r="AY97" s="18" t="s">
        <v>147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8" t="s">
        <v>83</v>
      </c>
      <c r="BK97" s="220">
        <f>ROUND(I97*H97,1)</f>
        <v>0</v>
      </c>
      <c r="BL97" s="18" t="s">
        <v>153</v>
      </c>
      <c r="BM97" s="219" t="s">
        <v>840</v>
      </c>
    </row>
    <row r="98" s="2" customFormat="1">
      <c r="A98" s="39"/>
      <c r="B98" s="40"/>
      <c r="C98" s="41"/>
      <c r="D98" s="221" t="s">
        <v>155</v>
      </c>
      <c r="E98" s="41"/>
      <c r="F98" s="222" t="s">
        <v>841</v>
      </c>
      <c r="G98" s="41"/>
      <c r="H98" s="41"/>
      <c r="I98" s="223"/>
      <c r="J98" s="41"/>
      <c r="K98" s="41"/>
      <c r="L98" s="45"/>
      <c r="M98" s="224"/>
      <c r="N98" s="225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155</v>
      </c>
      <c r="AU98" s="18" t="s">
        <v>85</v>
      </c>
    </row>
    <row r="99" s="2" customFormat="1">
      <c r="A99" s="39"/>
      <c r="B99" s="40"/>
      <c r="C99" s="41"/>
      <c r="D99" s="226" t="s">
        <v>157</v>
      </c>
      <c r="E99" s="41"/>
      <c r="F99" s="227" t="s">
        <v>842</v>
      </c>
      <c r="G99" s="41"/>
      <c r="H99" s="41"/>
      <c r="I99" s="223"/>
      <c r="J99" s="41"/>
      <c r="K99" s="41"/>
      <c r="L99" s="45"/>
      <c r="M99" s="224"/>
      <c r="N99" s="225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157</v>
      </c>
      <c r="AU99" s="18" t="s">
        <v>85</v>
      </c>
    </row>
    <row r="100" s="13" customFormat="1">
      <c r="A100" s="13"/>
      <c r="B100" s="228"/>
      <c r="C100" s="229"/>
      <c r="D100" s="221" t="s">
        <v>159</v>
      </c>
      <c r="E100" s="230" t="s">
        <v>19</v>
      </c>
      <c r="F100" s="231" t="s">
        <v>843</v>
      </c>
      <c r="G100" s="229"/>
      <c r="H100" s="232">
        <v>25.5</v>
      </c>
      <c r="I100" s="233"/>
      <c r="J100" s="229"/>
      <c r="K100" s="229"/>
      <c r="L100" s="234"/>
      <c r="M100" s="235"/>
      <c r="N100" s="236"/>
      <c r="O100" s="236"/>
      <c r="P100" s="236"/>
      <c r="Q100" s="236"/>
      <c r="R100" s="236"/>
      <c r="S100" s="236"/>
      <c r="T100" s="237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8" t="s">
        <v>159</v>
      </c>
      <c r="AU100" s="238" t="s">
        <v>85</v>
      </c>
      <c r="AV100" s="13" t="s">
        <v>85</v>
      </c>
      <c r="AW100" s="13" t="s">
        <v>35</v>
      </c>
      <c r="AX100" s="13" t="s">
        <v>83</v>
      </c>
      <c r="AY100" s="238" t="s">
        <v>147</v>
      </c>
    </row>
    <row r="101" s="2" customFormat="1" ht="24.15" customHeight="1">
      <c r="A101" s="39"/>
      <c r="B101" s="40"/>
      <c r="C101" s="207" t="s">
        <v>153</v>
      </c>
      <c r="D101" s="207" t="s">
        <v>149</v>
      </c>
      <c r="E101" s="208" t="s">
        <v>844</v>
      </c>
      <c r="F101" s="209" t="s">
        <v>845</v>
      </c>
      <c r="G101" s="210" t="s">
        <v>176</v>
      </c>
      <c r="H101" s="211">
        <v>12.674</v>
      </c>
      <c r="I101" s="212"/>
      <c r="J101" s="213">
        <f>ROUND(I101*H101,1)</f>
        <v>0</v>
      </c>
      <c r="K101" s="214"/>
      <c r="L101" s="45"/>
      <c r="M101" s="215" t="s">
        <v>19</v>
      </c>
      <c r="N101" s="216" t="s">
        <v>46</v>
      </c>
      <c r="O101" s="85"/>
      <c r="P101" s="217">
        <f>O101*H101</f>
        <v>0</v>
      </c>
      <c r="Q101" s="217">
        <v>0</v>
      </c>
      <c r="R101" s="217">
        <f>Q101*H101</f>
        <v>0</v>
      </c>
      <c r="S101" s="217">
        <v>0.59999999999999998</v>
      </c>
      <c r="T101" s="218">
        <f>S101*H101</f>
        <v>7.6043999999999992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9" t="s">
        <v>153</v>
      </c>
      <c r="AT101" s="219" t="s">
        <v>149</v>
      </c>
      <c r="AU101" s="219" t="s">
        <v>85</v>
      </c>
      <c r="AY101" s="18" t="s">
        <v>147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8" t="s">
        <v>83</v>
      </c>
      <c r="BK101" s="220">
        <f>ROUND(I101*H101,1)</f>
        <v>0</v>
      </c>
      <c r="BL101" s="18" t="s">
        <v>153</v>
      </c>
      <c r="BM101" s="219" t="s">
        <v>846</v>
      </c>
    </row>
    <row r="102" s="2" customFormat="1">
      <c r="A102" s="39"/>
      <c r="B102" s="40"/>
      <c r="C102" s="41"/>
      <c r="D102" s="221" t="s">
        <v>155</v>
      </c>
      <c r="E102" s="41"/>
      <c r="F102" s="222" t="s">
        <v>847</v>
      </c>
      <c r="G102" s="41"/>
      <c r="H102" s="41"/>
      <c r="I102" s="223"/>
      <c r="J102" s="41"/>
      <c r="K102" s="41"/>
      <c r="L102" s="45"/>
      <c r="M102" s="224"/>
      <c r="N102" s="225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155</v>
      </c>
      <c r="AU102" s="18" t="s">
        <v>85</v>
      </c>
    </row>
    <row r="103" s="2" customFormat="1">
      <c r="A103" s="39"/>
      <c r="B103" s="40"/>
      <c r="C103" s="41"/>
      <c r="D103" s="226" t="s">
        <v>157</v>
      </c>
      <c r="E103" s="41"/>
      <c r="F103" s="227" t="s">
        <v>848</v>
      </c>
      <c r="G103" s="41"/>
      <c r="H103" s="41"/>
      <c r="I103" s="223"/>
      <c r="J103" s="41"/>
      <c r="K103" s="41"/>
      <c r="L103" s="45"/>
      <c r="M103" s="224"/>
      <c r="N103" s="225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157</v>
      </c>
      <c r="AU103" s="18" t="s">
        <v>85</v>
      </c>
    </row>
    <row r="104" s="13" customFormat="1">
      <c r="A104" s="13"/>
      <c r="B104" s="228"/>
      <c r="C104" s="229"/>
      <c r="D104" s="221" t="s">
        <v>159</v>
      </c>
      <c r="E104" s="230" t="s">
        <v>19</v>
      </c>
      <c r="F104" s="231" t="s">
        <v>849</v>
      </c>
      <c r="G104" s="229"/>
      <c r="H104" s="232">
        <v>12.674</v>
      </c>
      <c r="I104" s="233"/>
      <c r="J104" s="229"/>
      <c r="K104" s="229"/>
      <c r="L104" s="234"/>
      <c r="M104" s="235"/>
      <c r="N104" s="236"/>
      <c r="O104" s="236"/>
      <c r="P104" s="236"/>
      <c r="Q104" s="236"/>
      <c r="R104" s="236"/>
      <c r="S104" s="236"/>
      <c r="T104" s="23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8" t="s">
        <v>159</v>
      </c>
      <c r="AU104" s="238" t="s">
        <v>85</v>
      </c>
      <c r="AV104" s="13" t="s">
        <v>85</v>
      </c>
      <c r="AW104" s="13" t="s">
        <v>35</v>
      </c>
      <c r="AX104" s="13" t="s">
        <v>83</v>
      </c>
      <c r="AY104" s="238" t="s">
        <v>147</v>
      </c>
    </row>
    <row r="105" s="2" customFormat="1" ht="24.15" customHeight="1">
      <c r="A105" s="39"/>
      <c r="B105" s="40"/>
      <c r="C105" s="207" t="s">
        <v>189</v>
      </c>
      <c r="D105" s="207" t="s">
        <v>149</v>
      </c>
      <c r="E105" s="208" t="s">
        <v>850</v>
      </c>
      <c r="F105" s="209" t="s">
        <v>851</v>
      </c>
      <c r="G105" s="210" t="s">
        <v>400</v>
      </c>
      <c r="H105" s="211">
        <v>3</v>
      </c>
      <c r="I105" s="212"/>
      <c r="J105" s="213">
        <f>ROUND(I105*H105,1)</f>
        <v>0</v>
      </c>
      <c r="K105" s="214"/>
      <c r="L105" s="45"/>
      <c r="M105" s="215" t="s">
        <v>19</v>
      </c>
      <c r="N105" s="216" t="s">
        <v>46</v>
      </c>
      <c r="O105" s="85"/>
      <c r="P105" s="217">
        <f>O105*H105</f>
        <v>0</v>
      </c>
      <c r="Q105" s="217">
        <v>0</v>
      </c>
      <c r="R105" s="217">
        <f>Q105*H105</f>
        <v>0</v>
      </c>
      <c r="S105" s="217">
        <v>0.050000000000000003</v>
      </c>
      <c r="T105" s="218">
        <f>S105*H105</f>
        <v>0.15000000000000002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9" t="s">
        <v>153</v>
      </c>
      <c r="AT105" s="219" t="s">
        <v>149</v>
      </c>
      <c r="AU105" s="219" t="s">
        <v>85</v>
      </c>
      <c r="AY105" s="18" t="s">
        <v>147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18" t="s">
        <v>83</v>
      </c>
      <c r="BK105" s="220">
        <f>ROUND(I105*H105,1)</f>
        <v>0</v>
      </c>
      <c r="BL105" s="18" t="s">
        <v>153</v>
      </c>
      <c r="BM105" s="219" t="s">
        <v>852</v>
      </c>
    </row>
    <row r="106" s="2" customFormat="1">
      <c r="A106" s="39"/>
      <c r="B106" s="40"/>
      <c r="C106" s="41"/>
      <c r="D106" s="221" t="s">
        <v>155</v>
      </c>
      <c r="E106" s="41"/>
      <c r="F106" s="222" t="s">
        <v>853</v>
      </c>
      <c r="G106" s="41"/>
      <c r="H106" s="41"/>
      <c r="I106" s="223"/>
      <c r="J106" s="41"/>
      <c r="K106" s="41"/>
      <c r="L106" s="45"/>
      <c r="M106" s="224"/>
      <c r="N106" s="225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155</v>
      </c>
      <c r="AU106" s="18" t="s">
        <v>85</v>
      </c>
    </row>
    <row r="107" s="2" customFormat="1">
      <c r="A107" s="39"/>
      <c r="B107" s="40"/>
      <c r="C107" s="41"/>
      <c r="D107" s="226" t="s">
        <v>157</v>
      </c>
      <c r="E107" s="41"/>
      <c r="F107" s="227" t="s">
        <v>854</v>
      </c>
      <c r="G107" s="41"/>
      <c r="H107" s="41"/>
      <c r="I107" s="223"/>
      <c r="J107" s="41"/>
      <c r="K107" s="41"/>
      <c r="L107" s="45"/>
      <c r="M107" s="224"/>
      <c r="N107" s="225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157</v>
      </c>
      <c r="AU107" s="18" t="s">
        <v>85</v>
      </c>
    </row>
    <row r="108" s="13" customFormat="1">
      <c r="A108" s="13"/>
      <c r="B108" s="228"/>
      <c r="C108" s="229"/>
      <c r="D108" s="221" t="s">
        <v>159</v>
      </c>
      <c r="E108" s="230" t="s">
        <v>19</v>
      </c>
      <c r="F108" s="231" t="s">
        <v>855</v>
      </c>
      <c r="G108" s="229"/>
      <c r="H108" s="232">
        <v>3</v>
      </c>
      <c r="I108" s="233"/>
      <c r="J108" s="229"/>
      <c r="K108" s="229"/>
      <c r="L108" s="234"/>
      <c r="M108" s="235"/>
      <c r="N108" s="236"/>
      <c r="O108" s="236"/>
      <c r="P108" s="236"/>
      <c r="Q108" s="236"/>
      <c r="R108" s="236"/>
      <c r="S108" s="236"/>
      <c r="T108" s="23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8" t="s">
        <v>159</v>
      </c>
      <c r="AU108" s="238" t="s">
        <v>85</v>
      </c>
      <c r="AV108" s="13" t="s">
        <v>85</v>
      </c>
      <c r="AW108" s="13" t="s">
        <v>35</v>
      </c>
      <c r="AX108" s="13" t="s">
        <v>83</v>
      </c>
      <c r="AY108" s="238" t="s">
        <v>147</v>
      </c>
    </row>
    <row r="109" s="2" customFormat="1" ht="24.15" customHeight="1">
      <c r="A109" s="39"/>
      <c r="B109" s="40"/>
      <c r="C109" s="207" t="s">
        <v>200</v>
      </c>
      <c r="D109" s="207" t="s">
        <v>149</v>
      </c>
      <c r="E109" s="208" t="s">
        <v>856</v>
      </c>
      <c r="F109" s="209" t="s">
        <v>857</v>
      </c>
      <c r="G109" s="210" t="s">
        <v>400</v>
      </c>
      <c r="H109" s="211">
        <v>3</v>
      </c>
      <c r="I109" s="212"/>
      <c r="J109" s="213">
        <f>ROUND(I109*H109,1)</f>
        <v>0</v>
      </c>
      <c r="K109" s="214"/>
      <c r="L109" s="45"/>
      <c r="M109" s="215" t="s">
        <v>19</v>
      </c>
      <c r="N109" s="216" t="s">
        <v>46</v>
      </c>
      <c r="O109" s="85"/>
      <c r="P109" s="217">
        <f>O109*H109</f>
        <v>0</v>
      </c>
      <c r="Q109" s="217">
        <v>0</v>
      </c>
      <c r="R109" s="217">
        <f>Q109*H109</f>
        <v>0</v>
      </c>
      <c r="S109" s="217">
        <v>0.20000000000000001</v>
      </c>
      <c r="T109" s="218">
        <f>S109*H109</f>
        <v>0.60000000000000009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9" t="s">
        <v>153</v>
      </c>
      <c r="AT109" s="219" t="s">
        <v>149</v>
      </c>
      <c r="AU109" s="219" t="s">
        <v>85</v>
      </c>
      <c r="AY109" s="18" t="s">
        <v>147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18" t="s">
        <v>83</v>
      </c>
      <c r="BK109" s="220">
        <f>ROUND(I109*H109,1)</f>
        <v>0</v>
      </c>
      <c r="BL109" s="18" t="s">
        <v>153</v>
      </c>
      <c r="BM109" s="219" t="s">
        <v>858</v>
      </c>
    </row>
    <row r="110" s="2" customFormat="1">
      <c r="A110" s="39"/>
      <c r="B110" s="40"/>
      <c r="C110" s="41"/>
      <c r="D110" s="221" t="s">
        <v>155</v>
      </c>
      <c r="E110" s="41"/>
      <c r="F110" s="222" t="s">
        <v>859</v>
      </c>
      <c r="G110" s="41"/>
      <c r="H110" s="41"/>
      <c r="I110" s="223"/>
      <c r="J110" s="41"/>
      <c r="K110" s="41"/>
      <c r="L110" s="45"/>
      <c r="M110" s="224"/>
      <c r="N110" s="225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155</v>
      </c>
      <c r="AU110" s="18" t="s">
        <v>85</v>
      </c>
    </row>
    <row r="111" s="2" customFormat="1">
      <c r="A111" s="39"/>
      <c r="B111" s="40"/>
      <c r="C111" s="41"/>
      <c r="D111" s="226" t="s">
        <v>157</v>
      </c>
      <c r="E111" s="41"/>
      <c r="F111" s="227" t="s">
        <v>860</v>
      </c>
      <c r="G111" s="41"/>
      <c r="H111" s="41"/>
      <c r="I111" s="223"/>
      <c r="J111" s="41"/>
      <c r="K111" s="41"/>
      <c r="L111" s="45"/>
      <c r="M111" s="224"/>
      <c r="N111" s="225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157</v>
      </c>
      <c r="AU111" s="18" t="s">
        <v>85</v>
      </c>
    </row>
    <row r="112" s="13" customFormat="1">
      <c r="A112" s="13"/>
      <c r="B112" s="228"/>
      <c r="C112" s="229"/>
      <c r="D112" s="221" t="s">
        <v>159</v>
      </c>
      <c r="E112" s="230" t="s">
        <v>19</v>
      </c>
      <c r="F112" s="231" t="s">
        <v>861</v>
      </c>
      <c r="G112" s="229"/>
      <c r="H112" s="232">
        <v>3</v>
      </c>
      <c r="I112" s="233"/>
      <c r="J112" s="229"/>
      <c r="K112" s="229"/>
      <c r="L112" s="234"/>
      <c r="M112" s="235"/>
      <c r="N112" s="236"/>
      <c r="O112" s="236"/>
      <c r="P112" s="236"/>
      <c r="Q112" s="236"/>
      <c r="R112" s="236"/>
      <c r="S112" s="236"/>
      <c r="T112" s="23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8" t="s">
        <v>159</v>
      </c>
      <c r="AU112" s="238" t="s">
        <v>85</v>
      </c>
      <c r="AV112" s="13" t="s">
        <v>85</v>
      </c>
      <c r="AW112" s="13" t="s">
        <v>35</v>
      </c>
      <c r="AX112" s="13" t="s">
        <v>83</v>
      </c>
      <c r="AY112" s="238" t="s">
        <v>147</v>
      </c>
    </row>
    <row r="113" s="2" customFormat="1" ht="24.15" customHeight="1">
      <c r="A113" s="39"/>
      <c r="B113" s="40"/>
      <c r="C113" s="207" t="s">
        <v>213</v>
      </c>
      <c r="D113" s="207" t="s">
        <v>149</v>
      </c>
      <c r="E113" s="208" t="s">
        <v>862</v>
      </c>
      <c r="F113" s="209" t="s">
        <v>863</v>
      </c>
      <c r="G113" s="210" t="s">
        <v>176</v>
      </c>
      <c r="H113" s="211">
        <v>0.60399999999999998</v>
      </c>
      <c r="I113" s="212"/>
      <c r="J113" s="213">
        <f>ROUND(I113*H113,1)</f>
        <v>0</v>
      </c>
      <c r="K113" s="214"/>
      <c r="L113" s="45"/>
      <c r="M113" s="215" t="s">
        <v>19</v>
      </c>
      <c r="N113" s="216" t="s">
        <v>46</v>
      </c>
      <c r="O113" s="85"/>
      <c r="P113" s="217">
        <f>O113*H113</f>
        <v>0</v>
      </c>
      <c r="Q113" s="217">
        <v>1.5298499999999999</v>
      </c>
      <c r="R113" s="217">
        <f>Q113*H113</f>
        <v>0.92402939999999989</v>
      </c>
      <c r="S113" s="217">
        <v>0</v>
      </c>
      <c r="T113" s="218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9" t="s">
        <v>153</v>
      </c>
      <c r="AT113" s="219" t="s">
        <v>149</v>
      </c>
      <c r="AU113" s="219" t="s">
        <v>85</v>
      </c>
      <c r="AY113" s="18" t="s">
        <v>147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18" t="s">
        <v>83</v>
      </c>
      <c r="BK113" s="220">
        <f>ROUND(I113*H113,1)</f>
        <v>0</v>
      </c>
      <c r="BL113" s="18" t="s">
        <v>153</v>
      </c>
      <c r="BM113" s="219" t="s">
        <v>864</v>
      </c>
    </row>
    <row r="114" s="2" customFormat="1">
      <c r="A114" s="39"/>
      <c r="B114" s="40"/>
      <c r="C114" s="41"/>
      <c r="D114" s="221" t="s">
        <v>155</v>
      </c>
      <c r="E114" s="41"/>
      <c r="F114" s="222" t="s">
        <v>865</v>
      </c>
      <c r="G114" s="41"/>
      <c r="H114" s="41"/>
      <c r="I114" s="223"/>
      <c r="J114" s="41"/>
      <c r="K114" s="41"/>
      <c r="L114" s="45"/>
      <c r="M114" s="224"/>
      <c r="N114" s="225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155</v>
      </c>
      <c r="AU114" s="18" t="s">
        <v>85</v>
      </c>
    </row>
    <row r="115" s="2" customFormat="1">
      <c r="A115" s="39"/>
      <c r="B115" s="40"/>
      <c r="C115" s="41"/>
      <c r="D115" s="226" t="s">
        <v>157</v>
      </c>
      <c r="E115" s="41"/>
      <c r="F115" s="227" t="s">
        <v>866</v>
      </c>
      <c r="G115" s="41"/>
      <c r="H115" s="41"/>
      <c r="I115" s="223"/>
      <c r="J115" s="41"/>
      <c r="K115" s="41"/>
      <c r="L115" s="45"/>
      <c r="M115" s="224"/>
      <c r="N115" s="225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157</v>
      </c>
      <c r="AU115" s="18" t="s">
        <v>85</v>
      </c>
    </row>
    <row r="116" s="13" customFormat="1">
      <c r="A116" s="13"/>
      <c r="B116" s="228"/>
      <c r="C116" s="229"/>
      <c r="D116" s="221" t="s">
        <v>159</v>
      </c>
      <c r="E116" s="230" t="s">
        <v>19</v>
      </c>
      <c r="F116" s="231" t="s">
        <v>867</v>
      </c>
      <c r="G116" s="229"/>
      <c r="H116" s="232">
        <v>0.251</v>
      </c>
      <c r="I116" s="233"/>
      <c r="J116" s="229"/>
      <c r="K116" s="229"/>
      <c r="L116" s="234"/>
      <c r="M116" s="235"/>
      <c r="N116" s="236"/>
      <c r="O116" s="236"/>
      <c r="P116" s="236"/>
      <c r="Q116" s="236"/>
      <c r="R116" s="236"/>
      <c r="S116" s="236"/>
      <c r="T116" s="23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8" t="s">
        <v>159</v>
      </c>
      <c r="AU116" s="238" t="s">
        <v>85</v>
      </c>
      <c r="AV116" s="13" t="s">
        <v>85</v>
      </c>
      <c r="AW116" s="13" t="s">
        <v>35</v>
      </c>
      <c r="AX116" s="13" t="s">
        <v>75</v>
      </c>
      <c r="AY116" s="238" t="s">
        <v>147</v>
      </c>
    </row>
    <row r="117" s="13" customFormat="1">
      <c r="A117" s="13"/>
      <c r="B117" s="228"/>
      <c r="C117" s="229"/>
      <c r="D117" s="221" t="s">
        <v>159</v>
      </c>
      <c r="E117" s="230" t="s">
        <v>19</v>
      </c>
      <c r="F117" s="231" t="s">
        <v>868</v>
      </c>
      <c r="G117" s="229"/>
      <c r="H117" s="232">
        <v>0.35299999999999998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159</v>
      </c>
      <c r="AU117" s="238" t="s">
        <v>85</v>
      </c>
      <c r="AV117" s="13" t="s">
        <v>85</v>
      </c>
      <c r="AW117" s="13" t="s">
        <v>35</v>
      </c>
      <c r="AX117" s="13" t="s">
        <v>75</v>
      </c>
      <c r="AY117" s="238" t="s">
        <v>147</v>
      </c>
    </row>
    <row r="118" s="16" customFormat="1">
      <c r="A118" s="16"/>
      <c r="B118" s="260"/>
      <c r="C118" s="261"/>
      <c r="D118" s="221" t="s">
        <v>159</v>
      </c>
      <c r="E118" s="262" t="s">
        <v>19</v>
      </c>
      <c r="F118" s="263" t="s">
        <v>186</v>
      </c>
      <c r="G118" s="261"/>
      <c r="H118" s="264">
        <v>0.60399999999999998</v>
      </c>
      <c r="I118" s="265"/>
      <c r="J118" s="261"/>
      <c r="K118" s="261"/>
      <c r="L118" s="266"/>
      <c r="M118" s="267"/>
      <c r="N118" s="268"/>
      <c r="O118" s="268"/>
      <c r="P118" s="268"/>
      <c r="Q118" s="268"/>
      <c r="R118" s="268"/>
      <c r="S118" s="268"/>
      <c r="T118" s="269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T118" s="270" t="s">
        <v>159</v>
      </c>
      <c r="AU118" s="270" t="s">
        <v>85</v>
      </c>
      <c r="AV118" s="16" t="s">
        <v>153</v>
      </c>
      <c r="AW118" s="16" t="s">
        <v>35</v>
      </c>
      <c r="AX118" s="16" t="s">
        <v>83</v>
      </c>
      <c r="AY118" s="270" t="s">
        <v>147</v>
      </c>
    </row>
    <row r="119" s="12" customFormat="1" ht="22.8" customHeight="1">
      <c r="A119" s="12"/>
      <c r="B119" s="191"/>
      <c r="C119" s="192"/>
      <c r="D119" s="193" t="s">
        <v>74</v>
      </c>
      <c r="E119" s="205" t="s">
        <v>227</v>
      </c>
      <c r="F119" s="205" t="s">
        <v>719</v>
      </c>
      <c r="G119" s="192"/>
      <c r="H119" s="192"/>
      <c r="I119" s="195"/>
      <c r="J119" s="206">
        <f>BK119</f>
        <v>0</v>
      </c>
      <c r="K119" s="192"/>
      <c r="L119" s="197"/>
      <c r="M119" s="198"/>
      <c r="N119" s="199"/>
      <c r="O119" s="199"/>
      <c r="P119" s="200">
        <f>SUM(P120:P125)</f>
        <v>0</v>
      </c>
      <c r="Q119" s="199"/>
      <c r="R119" s="200">
        <f>SUM(R120:R125)</f>
        <v>0.00014000000000000002</v>
      </c>
      <c r="S119" s="199"/>
      <c r="T119" s="201">
        <f>SUM(T120:T125)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2" t="s">
        <v>83</v>
      </c>
      <c r="AT119" s="203" t="s">
        <v>74</v>
      </c>
      <c r="AU119" s="203" t="s">
        <v>83</v>
      </c>
      <c r="AY119" s="202" t="s">
        <v>147</v>
      </c>
      <c r="BK119" s="204">
        <f>SUM(BK120:BK125)</f>
        <v>0</v>
      </c>
    </row>
    <row r="120" s="2" customFormat="1" ht="24.15" customHeight="1">
      <c r="A120" s="39"/>
      <c r="B120" s="40"/>
      <c r="C120" s="207" t="s">
        <v>220</v>
      </c>
      <c r="D120" s="207" t="s">
        <v>149</v>
      </c>
      <c r="E120" s="208" t="s">
        <v>869</v>
      </c>
      <c r="F120" s="209" t="s">
        <v>870</v>
      </c>
      <c r="G120" s="210" t="s">
        <v>400</v>
      </c>
      <c r="H120" s="211">
        <v>1</v>
      </c>
      <c r="I120" s="212"/>
      <c r="J120" s="213">
        <f>ROUND(I120*H120,1)</f>
        <v>0</v>
      </c>
      <c r="K120" s="214"/>
      <c r="L120" s="45"/>
      <c r="M120" s="215" t="s">
        <v>19</v>
      </c>
      <c r="N120" s="216" t="s">
        <v>46</v>
      </c>
      <c r="O120" s="85"/>
      <c r="P120" s="217">
        <f>O120*H120</f>
        <v>0</v>
      </c>
      <c r="Q120" s="217">
        <v>4.0000000000000003E-05</v>
      </c>
      <c r="R120" s="217">
        <f>Q120*H120</f>
        <v>4.0000000000000003E-05</v>
      </c>
      <c r="S120" s="217">
        <v>0</v>
      </c>
      <c r="T120" s="218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9" t="s">
        <v>153</v>
      </c>
      <c r="AT120" s="219" t="s">
        <v>149</v>
      </c>
      <c r="AU120" s="219" t="s">
        <v>85</v>
      </c>
      <c r="AY120" s="18" t="s">
        <v>147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8" t="s">
        <v>83</v>
      </c>
      <c r="BK120" s="220">
        <f>ROUND(I120*H120,1)</f>
        <v>0</v>
      </c>
      <c r="BL120" s="18" t="s">
        <v>153</v>
      </c>
      <c r="BM120" s="219" t="s">
        <v>871</v>
      </c>
    </row>
    <row r="121" s="2" customFormat="1">
      <c r="A121" s="39"/>
      <c r="B121" s="40"/>
      <c r="C121" s="41"/>
      <c r="D121" s="221" t="s">
        <v>155</v>
      </c>
      <c r="E121" s="41"/>
      <c r="F121" s="222" t="s">
        <v>872</v>
      </c>
      <c r="G121" s="41"/>
      <c r="H121" s="41"/>
      <c r="I121" s="223"/>
      <c r="J121" s="41"/>
      <c r="K121" s="41"/>
      <c r="L121" s="45"/>
      <c r="M121" s="224"/>
      <c r="N121" s="225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155</v>
      </c>
      <c r="AU121" s="18" t="s">
        <v>85</v>
      </c>
    </row>
    <row r="122" s="2" customFormat="1">
      <c r="A122" s="39"/>
      <c r="B122" s="40"/>
      <c r="C122" s="41"/>
      <c r="D122" s="226" t="s">
        <v>157</v>
      </c>
      <c r="E122" s="41"/>
      <c r="F122" s="227" t="s">
        <v>873</v>
      </c>
      <c r="G122" s="41"/>
      <c r="H122" s="41"/>
      <c r="I122" s="223"/>
      <c r="J122" s="41"/>
      <c r="K122" s="41"/>
      <c r="L122" s="45"/>
      <c r="M122" s="224"/>
      <c r="N122" s="225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157</v>
      </c>
      <c r="AU122" s="18" t="s">
        <v>85</v>
      </c>
    </row>
    <row r="123" s="2" customFormat="1" ht="24.15" customHeight="1">
      <c r="A123" s="39"/>
      <c r="B123" s="40"/>
      <c r="C123" s="207" t="s">
        <v>227</v>
      </c>
      <c r="D123" s="207" t="s">
        <v>149</v>
      </c>
      <c r="E123" s="208" t="s">
        <v>874</v>
      </c>
      <c r="F123" s="209" t="s">
        <v>875</v>
      </c>
      <c r="G123" s="210" t="s">
        <v>400</v>
      </c>
      <c r="H123" s="211">
        <v>2</v>
      </c>
      <c r="I123" s="212"/>
      <c r="J123" s="213">
        <f>ROUND(I123*H123,1)</f>
        <v>0</v>
      </c>
      <c r="K123" s="214"/>
      <c r="L123" s="45"/>
      <c r="M123" s="215" t="s">
        <v>19</v>
      </c>
      <c r="N123" s="216" t="s">
        <v>46</v>
      </c>
      <c r="O123" s="85"/>
      <c r="P123" s="217">
        <f>O123*H123</f>
        <v>0</v>
      </c>
      <c r="Q123" s="217">
        <v>5.0000000000000002E-05</v>
      </c>
      <c r="R123" s="217">
        <f>Q123*H123</f>
        <v>0.00010000000000000001</v>
      </c>
      <c r="S123" s="217">
        <v>0</v>
      </c>
      <c r="T123" s="218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9" t="s">
        <v>153</v>
      </c>
      <c r="AT123" s="219" t="s">
        <v>149</v>
      </c>
      <c r="AU123" s="219" t="s">
        <v>85</v>
      </c>
      <c r="AY123" s="18" t="s">
        <v>147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8" t="s">
        <v>83</v>
      </c>
      <c r="BK123" s="220">
        <f>ROUND(I123*H123,1)</f>
        <v>0</v>
      </c>
      <c r="BL123" s="18" t="s">
        <v>153</v>
      </c>
      <c r="BM123" s="219" t="s">
        <v>876</v>
      </c>
    </row>
    <row r="124" s="2" customFormat="1">
      <c r="A124" s="39"/>
      <c r="B124" s="40"/>
      <c r="C124" s="41"/>
      <c r="D124" s="221" t="s">
        <v>155</v>
      </c>
      <c r="E124" s="41"/>
      <c r="F124" s="222" t="s">
        <v>877</v>
      </c>
      <c r="G124" s="41"/>
      <c r="H124" s="41"/>
      <c r="I124" s="223"/>
      <c r="J124" s="41"/>
      <c r="K124" s="41"/>
      <c r="L124" s="45"/>
      <c r="M124" s="224"/>
      <c r="N124" s="225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155</v>
      </c>
      <c r="AU124" s="18" t="s">
        <v>85</v>
      </c>
    </row>
    <row r="125" s="2" customFormat="1">
      <c r="A125" s="39"/>
      <c r="B125" s="40"/>
      <c r="C125" s="41"/>
      <c r="D125" s="226" t="s">
        <v>157</v>
      </c>
      <c r="E125" s="41"/>
      <c r="F125" s="227" t="s">
        <v>878</v>
      </c>
      <c r="G125" s="41"/>
      <c r="H125" s="41"/>
      <c r="I125" s="223"/>
      <c r="J125" s="41"/>
      <c r="K125" s="41"/>
      <c r="L125" s="45"/>
      <c r="M125" s="224"/>
      <c r="N125" s="225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157</v>
      </c>
      <c r="AU125" s="18" t="s">
        <v>85</v>
      </c>
    </row>
    <row r="126" s="12" customFormat="1" ht="22.8" customHeight="1">
      <c r="A126" s="12"/>
      <c r="B126" s="191"/>
      <c r="C126" s="192"/>
      <c r="D126" s="193" t="s">
        <v>74</v>
      </c>
      <c r="E126" s="205" t="s">
        <v>779</v>
      </c>
      <c r="F126" s="205" t="s">
        <v>780</v>
      </c>
      <c r="G126" s="192"/>
      <c r="H126" s="192"/>
      <c r="I126" s="195"/>
      <c r="J126" s="206">
        <f>BK126</f>
        <v>0</v>
      </c>
      <c r="K126" s="192"/>
      <c r="L126" s="197"/>
      <c r="M126" s="198"/>
      <c r="N126" s="199"/>
      <c r="O126" s="199"/>
      <c r="P126" s="200">
        <f>SUM(P127:P139)</f>
        <v>0</v>
      </c>
      <c r="Q126" s="199"/>
      <c r="R126" s="200">
        <f>SUM(R127:R139)</f>
        <v>0</v>
      </c>
      <c r="S126" s="199"/>
      <c r="T126" s="201">
        <f>SUM(T127:T139)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2" t="s">
        <v>83</v>
      </c>
      <c r="AT126" s="203" t="s">
        <v>74</v>
      </c>
      <c r="AU126" s="203" t="s">
        <v>83</v>
      </c>
      <c r="AY126" s="202" t="s">
        <v>147</v>
      </c>
      <c r="BK126" s="204">
        <f>SUM(BK127:BK139)</f>
        <v>0</v>
      </c>
    </row>
    <row r="127" s="2" customFormat="1" ht="24.15" customHeight="1">
      <c r="A127" s="39"/>
      <c r="B127" s="40"/>
      <c r="C127" s="207" t="s">
        <v>234</v>
      </c>
      <c r="D127" s="207" t="s">
        <v>149</v>
      </c>
      <c r="E127" s="208" t="s">
        <v>879</v>
      </c>
      <c r="F127" s="209" t="s">
        <v>880</v>
      </c>
      <c r="G127" s="210" t="s">
        <v>309</v>
      </c>
      <c r="H127" s="211">
        <v>30.584</v>
      </c>
      <c r="I127" s="212"/>
      <c r="J127" s="213">
        <f>ROUND(I127*H127,1)</f>
        <v>0</v>
      </c>
      <c r="K127" s="214"/>
      <c r="L127" s="45"/>
      <c r="M127" s="215" t="s">
        <v>19</v>
      </c>
      <c r="N127" s="216" t="s">
        <v>46</v>
      </c>
      <c r="O127" s="85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9" t="s">
        <v>153</v>
      </c>
      <c r="AT127" s="219" t="s">
        <v>149</v>
      </c>
      <c r="AU127" s="219" t="s">
        <v>85</v>
      </c>
      <c r="AY127" s="18" t="s">
        <v>147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8" t="s">
        <v>83</v>
      </c>
      <c r="BK127" s="220">
        <f>ROUND(I127*H127,1)</f>
        <v>0</v>
      </c>
      <c r="BL127" s="18" t="s">
        <v>153</v>
      </c>
      <c r="BM127" s="219" t="s">
        <v>881</v>
      </c>
    </row>
    <row r="128" s="2" customFormat="1">
      <c r="A128" s="39"/>
      <c r="B128" s="40"/>
      <c r="C128" s="41"/>
      <c r="D128" s="221" t="s">
        <v>155</v>
      </c>
      <c r="E128" s="41"/>
      <c r="F128" s="222" t="s">
        <v>882</v>
      </c>
      <c r="G128" s="41"/>
      <c r="H128" s="41"/>
      <c r="I128" s="223"/>
      <c r="J128" s="41"/>
      <c r="K128" s="41"/>
      <c r="L128" s="45"/>
      <c r="M128" s="224"/>
      <c r="N128" s="225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155</v>
      </c>
      <c r="AU128" s="18" t="s">
        <v>85</v>
      </c>
    </row>
    <row r="129" s="2" customFormat="1">
      <c r="A129" s="39"/>
      <c r="B129" s="40"/>
      <c r="C129" s="41"/>
      <c r="D129" s="226" t="s">
        <v>157</v>
      </c>
      <c r="E129" s="41"/>
      <c r="F129" s="227" t="s">
        <v>883</v>
      </c>
      <c r="G129" s="41"/>
      <c r="H129" s="41"/>
      <c r="I129" s="223"/>
      <c r="J129" s="41"/>
      <c r="K129" s="41"/>
      <c r="L129" s="45"/>
      <c r="M129" s="224"/>
      <c r="N129" s="225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157</v>
      </c>
      <c r="AU129" s="18" t="s">
        <v>85</v>
      </c>
    </row>
    <row r="130" s="13" customFormat="1">
      <c r="A130" s="13"/>
      <c r="B130" s="228"/>
      <c r="C130" s="229"/>
      <c r="D130" s="221" t="s">
        <v>159</v>
      </c>
      <c r="E130" s="230" t="s">
        <v>19</v>
      </c>
      <c r="F130" s="231" t="s">
        <v>884</v>
      </c>
      <c r="G130" s="229"/>
      <c r="H130" s="232">
        <v>30.584</v>
      </c>
      <c r="I130" s="233"/>
      <c r="J130" s="229"/>
      <c r="K130" s="229"/>
      <c r="L130" s="234"/>
      <c r="M130" s="235"/>
      <c r="N130" s="236"/>
      <c r="O130" s="236"/>
      <c r="P130" s="236"/>
      <c r="Q130" s="236"/>
      <c r="R130" s="236"/>
      <c r="S130" s="236"/>
      <c r="T130" s="23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8" t="s">
        <v>159</v>
      </c>
      <c r="AU130" s="238" t="s">
        <v>85</v>
      </c>
      <c r="AV130" s="13" t="s">
        <v>85</v>
      </c>
      <c r="AW130" s="13" t="s">
        <v>35</v>
      </c>
      <c r="AX130" s="13" t="s">
        <v>83</v>
      </c>
      <c r="AY130" s="238" t="s">
        <v>147</v>
      </c>
    </row>
    <row r="131" s="2" customFormat="1" ht="24.15" customHeight="1">
      <c r="A131" s="39"/>
      <c r="B131" s="40"/>
      <c r="C131" s="207" t="s">
        <v>241</v>
      </c>
      <c r="D131" s="207" t="s">
        <v>149</v>
      </c>
      <c r="E131" s="208" t="s">
        <v>885</v>
      </c>
      <c r="F131" s="209" t="s">
        <v>886</v>
      </c>
      <c r="G131" s="210" t="s">
        <v>309</v>
      </c>
      <c r="H131" s="211">
        <v>275.25599999999997</v>
      </c>
      <c r="I131" s="212"/>
      <c r="J131" s="213">
        <f>ROUND(I131*H131,1)</f>
        <v>0</v>
      </c>
      <c r="K131" s="214"/>
      <c r="L131" s="45"/>
      <c r="M131" s="215" t="s">
        <v>19</v>
      </c>
      <c r="N131" s="216" t="s">
        <v>46</v>
      </c>
      <c r="O131" s="85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9" t="s">
        <v>153</v>
      </c>
      <c r="AT131" s="219" t="s">
        <v>149</v>
      </c>
      <c r="AU131" s="219" t="s">
        <v>85</v>
      </c>
      <c r="AY131" s="18" t="s">
        <v>147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8" t="s">
        <v>83</v>
      </c>
      <c r="BK131" s="220">
        <f>ROUND(I131*H131,1)</f>
        <v>0</v>
      </c>
      <c r="BL131" s="18" t="s">
        <v>153</v>
      </c>
      <c r="BM131" s="219" t="s">
        <v>887</v>
      </c>
    </row>
    <row r="132" s="2" customFormat="1">
      <c r="A132" s="39"/>
      <c r="B132" s="40"/>
      <c r="C132" s="41"/>
      <c r="D132" s="221" t="s">
        <v>155</v>
      </c>
      <c r="E132" s="41"/>
      <c r="F132" s="222" t="s">
        <v>888</v>
      </c>
      <c r="G132" s="41"/>
      <c r="H132" s="41"/>
      <c r="I132" s="223"/>
      <c r="J132" s="41"/>
      <c r="K132" s="41"/>
      <c r="L132" s="45"/>
      <c r="M132" s="224"/>
      <c r="N132" s="225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155</v>
      </c>
      <c r="AU132" s="18" t="s">
        <v>85</v>
      </c>
    </row>
    <row r="133" s="2" customFormat="1">
      <c r="A133" s="39"/>
      <c r="B133" s="40"/>
      <c r="C133" s="41"/>
      <c r="D133" s="226" t="s">
        <v>157</v>
      </c>
      <c r="E133" s="41"/>
      <c r="F133" s="227" t="s">
        <v>889</v>
      </c>
      <c r="G133" s="41"/>
      <c r="H133" s="41"/>
      <c r="I133" s="223"/>
      <c r="J133" s="41"/>
      <c r="K133" s="41"/>
      <c r="L133" s="45"/>
      <c r="M133" s="224"/>
      <c r="N133" s="225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157</v>
      </c>
      <c r="AU133" s="18" t="s">
        <v>85</v>
      </c>
    </row>
    <row r="134" s="13" customFormat="1">
      <c r="A134" s="13"/>
      <c r="B134" s="228"/>
      <c r="C134" s="229"/>
      <c r="D134" s="221" t="s">
        <v>159</v>
      </c>
      <c r="E134" s="230" t="s">
        <v>19</v>
      </c>
      <c r="F134" s="231" t="s">
        <v>890</v>
      </c>
      <c r="G134" s="229"/>
      <c r="H134" s="232">
        <v>30.584</v>
      </c>
      <c r="I134" s="233"/>
      <c r="J134" s="229"/>
      <c r="K134" s="229"/>
      <c r="L134" s="234"/>
      <c r="M134" s="235"/>
      <c r="N134" s="236"/>
      <c r="O134" s="236"/>
      <c r="P134" s="236"/>
      <c r="Q134" s="236"/>
      <c r="R134" s="236"/>
      <c r="S134" s="236"/>
      <c r="T134" s="23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8" t="s">
        <v>159</v>
      </c>
      <c r="AU134" s="238" t="s">
        <v>85</v>
      </c>
      <c r="AV134" s="13" t="s">
        <v>85</v>
      </c>
      <c r="AW134" s="13" t="s">
        <v>35</v>
      </c>
      <c r="AX134" s="13" t="s">
        <v>83</v>
      </c>
      <c r="AY134" s="238" t="s">
        <v>147</v>
      </c>
    </row>
    <row r="135" s="13" customFormat="1">
      <c r="A135" s="13"/>
      <c r="B135" s="228"/>
      <c r="C135" s="229"/>
      <c r="D135" s="221" t="s">
        <v>159</v>
      </c>
      <c r="E135" s="229"/>
      <c r="F135" s="231" t="s">
        <v>891</v>
      </c>
      <c r="G135" s="229"/>
      <c r="H135" s="232">
        <v>275.25599999999997</v>
      </c>
      <c r="I135" s="233"/>
      <c r="J135" s="229"/>
      <c r="K135" s="229"/>
      <c r="L135" s="234"/>
      <c r="M135" s="235"/>
      <c r="N135" s="236"/>
      <c r="O135" s="236"/>
      <c r="P135" s="236"/>
      <c r="Q135" s="236"/>
      <c r="R135" s="236"/>
      <c r="S135" s="236"/>
      <c r="T135" s="23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8" t="s">
        <v>159</v>
      </c>
      <c r="AU135" s="238" t="s">
        <v>85</v>
      </c>
      <c r="AV135" s="13" t="s">
        <v>85</v>
      </c>
      <c r="AW135" s="13" t="s">
        <v>4</v>
      </c>
      <c r="AX135" s="13" t="s">
        <v>83</v>
      </c>
      <c r="AY135" s="238" t="s">
        <v>147</v>
      </c>
    </row>
    <row r="136" s="2" customFormat="1" ht="37.8" customHeight="1">
      <c r="A136" s="39"/>
      <c r="B136" s="40"/>
      <c r="C136" s="207" t="s">
        <v>248</v>
      </c>
      <c r="D136" s="207" t="s">
        <v>149</v>
      </c>
      <c r="E136" s="208" t="s">
        <v>892</v>
      </c>
      <c r="F136" s="209" t="s">
        <v>893</v>
      </c>
      <c r="G136" s="210" t="s">
        <v>309</v>
      </c>
      <c r="H136" s="211">
        <v>30.584</v>
      </c>
      <c r="I136" s="212"/>
      <c r="J136" s="213">
        <f>ROUND(I136*H136,1)</f>
        <v>0</v>
      </c>
      <c r="K136" s="214"/>
      <c r="L136" s="45"/>
      <c r="M136" s="215" t="s">
        <v>19</v>
      </c>
      <c r="N136" s="216" t="s">
        <v>46</v>
      </c>
      <c r="O136" s="85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9" t="s">
        <v>153</v>
      </c>
      <c r="AT136" s="219" t="s">
        <v>149</v>
      </c>
      <c r="AU136" s="219" t="s">
        <v>85</v>
      </c>
      <c r="AY136" s="18" t="s">
        <v>147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8" t="s">
        <v>83</v>
      </c>
      <c r="BK136" s="220">
        <f>ROUND(I136*H136,1)</f>
        <v>0</v>
      </c>
      <c r="BL136" s="18" t="s">
        <v>153</v>
      </c>
      <c r="BM136" s="219" t="s">
        <v>894</v>
      </c>
    </row>
    <row r="137" s="2" customFormat="1">
      <c r="A137" s="39"/>
      <c r="B137" s="40"/>
      <c r="C137" s="41"/>
      <c r="D137" s="221" t="s">
        <v>155</v>
      </c>
      <c r="E137" s="41"/>
      <c r="F137" s="222" t="s">
        <v>895</v>
      </c>
      <c r="G137" s="41"/>
      <c r="H137" s="41"/>
      <c r="I137" s="223"/>
      <c r="J137" s="41"/>
      <c r="K137" s="41"/>
      <c r="L137" s="45"/>
      <c r="M137" s="224"/>
      <c r="N137" s="225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155</v>
      </c>
      <c r="AU137" s="18" t="s">
        <v>85</v>
      </c>
    </row>
    <row r="138" s="2" customFormat="1">
      <c r="A138" s="39"/>
      <c r="B138" s="40"/>
      <c r="C138" s="41"/>
      <c r="D138" s="226" t="s">
        <v>157</v>
      </c>
      <c r="E138" s="41"/>
      <c r="F138" s="227" t="s">
        <v>896</v>
      </c>
      <c r="G138" s="41"/>
      <c r="H138" s="41"/>
      <c r="I138" s="223"/>
      <c r="J138" s="41"/>
      <c r="K138" s="41"/>
      <c r="L138" s="45"/>
      <c r="M138" s="224"/>
      <c r="N138" s="225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157</v>
      </c>
      <c r="AU138" s="18" t="s">
        <v>85</v>
      </c>
    </row>
    <row r="139" s="13" customFormat="1">
      <c r="A139" s="13"/>
      <c r="B139" s="228"/>
      <c r="C139" s="229"/>
      <c r="D139" s="221" t="s">
        <v>159</v>
      </c>
      <c r="E139" s="230" t="s">
        <v>19</v>
      </c>
      <c r="F139" s="231" t="s">
        <v>897</v>
      </c>
      <c r="G139" s="229"/>
      <c r="H139" s="232">
        <v>30.584</v>
      </c>
      <c r="I139" s="233"/>
      <c r="J139" s="229"/>
      <c r="K139" s="229"/>
      <c r="L139" s="234"/>
      <c r="M139" s="235"/>
      <c r="N139" s="236"/>
      <c r="O139" s="236"/>
      <c r="P139" s="236"/>
      <c r="Q139" s="236"/>
      <c r="R139" s="236"/>
      <c r="S139" s="236"/>
      <c r="T139" s="23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8" t="s">
        <v>159</v>
      </c>
      <c r="AU139" s="238" t="s">
        <v>85</v>
      </c>
      <c r="AV139" s="13" t="s">
        <v>85</v>
      </c>
      <c r="AW139" s="13" t="s">
        <v>35</v>
      </c>
      <c r="AX139" s="13" t="s">
        <v>83</v>
      </c>
      <c r="AY139" s="238" t="s">
        <v>147</v>
      </c>
    </row>
    <row r="140" s="12" customFormat="1" ht="22.8" customHeight="1">
      <c r="A140" s="12"/>
      <c r="B140" s="191"/>
      <c r="C140" s="192"/>
      <c r="D140" s="193" t="s">
        <v>74</v>
      </c>
      <c r="E140" s="205" t="s">
        <v>620</v>
      </c>
      <c r="F140" s="205" t="s">
        <v>621</v>
      </c>
      <c r="G140" s="192"/>
      <c r="H140" s="192"/>
      <c r="I140" s="195"/>
      <c r="J140" s="206">
        <f>BK140</f>
        <v>0</v>
      </c>
      <c r="K140" s="192"/>
      <c r="L140" s="197"/>
      <c r="M140" s="198"/>
      <c r="N140" s="199"/>
      <c r="O140" s="199"/>
      <c r="P140" s="200">
        <f>SUM(P141:P143)</f>
        <v>0</v>
      </c>
      <c r="Q140" s="199"/>
      <c r="R140" s="200">
        <f>SUM(R141:R143)</f>
        <v>0</v>
      </c>
      <c r="S140" s="199"/>
      <c r="T140" s="201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2" t="s">
        <v>83</v>
      </c>
      <c r="AT140" s="203" t="s">
        <v>74</v>
      </c>
      <c r="AU140" s="203" t="s">
        <v>83</v>
      </c>
      <c r="AY140" s="202" t="s">
        <v>147</v>
      </c>
      <c r="BK140" s="204">
        <f>SUM(BK141:BK143)</f>
        <v>0</v>
      </c>
    </row>
    <row r="141" s="2" customFormat="1" ht="24.15" customHeight="1">
      <c r="A141" s="39"/>
      <c r="B141" s="40"/>
      <c r="C141" s="207" t="s">
        <v>255</v>
      </c>
      <c r="D141" s="207" t="s">
        <v>149</v>
      </c>
      <c r="E141" s="208" t="s">
        <v>898</v>
      </c>
      <c r="F141" s="209" t="s">
        <v>899</v>
      </c>
      <c r="G141" s="210" t="s">
        <v>309</v>
      </c>
      <c r="H141" s="211">
        <v>0.92400000000000004</v>
      </c>
      <c r="I141" s="212"/>
      <c r="J141" s="213">
        <f>ROUND(I141*H141,1)</f>
        <v>0</v>
      </c>
      <c r="K141" s="214"/>
      <c r="L141" s="45"/>
      <c r="M141" s="215" t="s">
        <v>19</v>
      </c>
      <c r="N141" s="216" t="s">
        <v>46</v>
      </c>
      <c r="O141" s="85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9" t="s">
        <v>153</v>
      </c>
      <c r="AT141" s="219" t="s">
        <v>149</v>
      </c>
      <c r="AU141" s="219" t="s">
        <v>85</v>
      </c>
      <c r="AY141" s="18" t="s">
        <v>147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8" t="s">
        <v>83</v>
      </c>
      <c r="BK141" s="220">
        <f>ROUND(I141*H141,1)</f>
        <v>0</v>
      </c>
      <c r="BL141" s="18" t="s">
        <v>153</v>
      </c>
      <c r="BM141" s="219" t="s">
        <v>900</v>
      </c>
    </row>
    <row r="142" s="2" customFormat="1">
      <c r="A142" s="39"/>
      <c r="B142" s="40"/>
      <c r="C142" s="41"/>
      <c r="D142" s="221" t="s">
        <v>155</v>
      </c>
      <c r="E142" s="41"/>
      <c r="F142" s="222" t="s">
        <v>901</v>
      </c>
      <c r="G142" s="41"/>
      <c r="H142" s="41"/>
      <c r="I142" s="223"/>
      <c r="J142" s="41"/>
      <c r="K142" s="41"/>
      <c r="L142" s="45"/>
      <c r="M142" s="224"/>
      <c r="N142" s="225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155</v>
      </c>
      <c r="AU142" s="18" t="s">
        <v>85</v>
      </c>
    </row>
    <row r="143" s="2" customFormat="1">
      <c r="A143" s="39"/>
      <c r="B143" s="40"/>
      <c r="C143" s="41"/>
      <c r="D143" s="226" t="s">
        <v>157</v>
      </c>
      <c r="E143" s="41"/>
      <c r="F143" s="227" t="s">
        <v>902</v>
      </c>
      <c r="G143" s="41"/>
      <c r="H143" s="41"/>
      <c r="I143" s="223"/>
      <c r="J143" s="41"/>
      <c r="K143" s="41"/>
      <c r="L143" s="45"/>
      <c r="M143" s="282"/>
      <c r="N143" s="283"/>
      <c r="O143" s="284"/>
      <c r="P143" s="284"/>
      <c r="Q143" s="284"/>
      <c r="R143" s="284"/>
      <c r="S143" s="284"/>
      <c r="T143" s="285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157</v>
      </c>
      <c r="AU143" s="18" t="s">
        <v>85</v>
      </c>
    </row>
    <row r="144" s="2" customFormat="1" ht="6.96" customHeight="1">
      <c r="A144" s="39"/>
      <c r="B144" s="60"/>
      <c r="C144" s="61"/>
      <c r="D144" s="61"/>
      <c r="E144" s="61"/>
      <c r="F144" s="61"/>
      <c r="G144" s="61"/>
      <c r="H144" s="61"/>
      <c r="I144" s="61"/>
      <c r="J144" s="61"/>
      <c r="K144" s="61"/>
      <c r="L144" s="45"/>
      <c r="M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</sheetData>
  <sheetProtection sheet="1" autoFilter="0" formatColumns="0" formatRows="0" objects="1" scenarios="1" spinCount="100000" saltValue="qcf71OpLe5t2DBHC0rrDPomDSuSLilkgB3GEODjDe7YXhTeKeY20Xru5G7v9S/ohFCNvtSX3Z4p+mo/1F86qyw==" hashValue="vY8Ye/kqdpC6eb5Z9ycqtlRyUGUIc1qOfiAPzAxzgbYdP1lRNGEFU3sZPbwX8cMEw9JtXFvB6zGiyF2GkRDKBQ==" algorithmName="SHA-512" password="CC35"/>
  <autoFilter ref="C84:K143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3_02/359901111"/>
    <hyperlink ref="F95" r:id="rId2" display="https://podminky.urs.cz/item/CS_URS_2023_02/810391811"/>
    <hyperlink ref="F99" r:id="rId3" display="https://podminky.urs.cz/item/CS_URS_2023_02/830311811"/>
    <hyperlink ref="F103" r:id="rId4" display="https://podminky.urs.cz/item/CS_URS_2023_02/890431851"/>
    <hyperlink ref="F107" r:id="rId5" display="https://podminky.urs.cz/item/CS_URS_2023_02/899201211"/>
    <hyperlink ref="F111" r:id="rId6" display="https://podminky.urs.cz/item/CS_URS_2023_02/899104211"/>
    <hyperlink ref="F115" r:id="rId7" display="https://podminky.urs.cz/item/CS_URS_2023_02/899910211"/>
    <hyperlink ref="F122" r:id="rId8" display="https://podminky.urs.cz/item/CS_URS_2023_02/977213112"/>
    <hyperlink ref="F125" r:id="rId9" display="https://podminky.urs.cz/item/CS_URS_2023_02/977213113"/>
    <hyperlink ref="F129" r:id="rId10" display="https://podminky.urs.cz/item/CS_URS_2023_02/997013501"/>
    <hyperlink ref="F133" r:id="rId11" display="https://podminky.urs.cz/item/CS_URS_2023_02/997013509"/>
    <hyperlink ref="F138" r:id="rId12" display="https://podminky.urs.cz/item/CS_URS_2023_02/997013841"/>
    <hyperlink ref="F143" r:id="rId13" display="https://podminky.urs.cz/item/CS_URS_2023_02/998274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85</v>
      </c>
    </row>
    <row r="4" hidden="1" s="1" customFormat="1" ht="24.96" customHeight="1">
      <c r="B4" s="21"/>
      <c r="D4" s="132" t="s">
        <v>101</v>
      </c>
      <c r="L4" s="21"/>
      <c r="M4" s="133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4" t="s">
        <v>16</v>
      </c>
      <c r="L6" s="21"/>
    </row>
    <row r="7" hidden="1" s="1" customFormat="1" ht="16.5" customHeight="1">
      <c r="B7" s="21"/>
      <c r="E7" s="135" t="str">
        <f>'Rekapitulace stavby'!K6</f>
        <v>Propojení dvou kanalizačních stok ul. Veltrubská, Kolín</v>
      </c>
      <c r="F7" s="134"/>
      <c r="G7" s="134"/>
      <c r="H7" s="134"/>
      <c r="L7" s="21"/>
    </row>
    <row r="8" hidden="1" s="2" customFormat="1" ht="12" customHeight="1">
      <c r="A8" s="39"/>
      <c r="B8" s="45"/>
      <c r="C8" s="39"/>
      <c r="D8" s="134" t="s">
        <v>110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7" t="s">
        <v>903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4" t="s">
        <v>18</v>
      </c>
      <c r="E11" s="39"/>
      <c r="F11" s="138" t="s">
        <v>19</v>
      </c>
      <c r="G11" s="39"/>
      <c r="H11" s="39"/>
      <c r="I11" s="134" t="s">
        <v>20</v>
      </c>
      <c r="J11" s="138" t="s">
        <v>19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4" t="s">
        <v>21</v>
      </c>
      <c r="E12" s="39"/>
      <c r="F12" s="138" t="s">
        <v>22</v>
      </c>
      <c r="G12" s="39"/>
      <c r="H12" s="39"/>
      <c r="I12" s="134" t="s">
        <v>23</v>
      </c>
      <c r="J12" s="139" t="str">
        <f>'Rekapitulace stavby'!AN8</f>
        <v>1. 9. 2023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4" t="s">
        <v>25</v>
      </c>
      <c r="E14" s="39"/>
      <c r="F14" s="39"/>
      <c r="G14" s="39"/>
      <c r="H14" s="39"/>
      <c r="I14" s="134" t="s">
        <v>26</v>
      </c>
      <c r="J14" s="138" t="s">
        <v>27</v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8" t="s">
        <v>28</v>
      </c>
      <c r="F15" s="39"/>
      <c r="G15" s="39"/>
      <c r="H15" s="39"/>
      <c r="I15" s="134" t="s">
        <v>29</v>
      </c>
      <c r="J15" s="138" t="s">
        <v>19</v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4" t="s">
        <v>30</v>
      </c>
      <c r="E17" s="39"/>
      <c r="F17" s="39"/>
      <c r="G17" s="39"/>
      <c r="H17" s="39"/>
      <c r="I17" s="134" t="s">
        <v>26</v>
      </c>
      <c r="J17" s="34" t="str">
        <f>'Rekapitulace stavby'!AN13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29</v>
      </c>
      <c r="J18" s="34" t="str">
        <f>'Rekapitulace stavby'!AN14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4" t="s">
        <v>32</v>
      </c>
      <c r="E20" s="39"/>
      <c r="F20" s="39"/>
      <c r="G20" s="39"/>
      <c r="H20" s="39"/>
      <c r="I20" s="134" t="s">
        <v>26</v>
      </c>
      <c r="J20" s="138" t="s">
        <v>33</v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8" t="s">
        <v>34</v>
      </c>
      <c r="F21" s="39"/>
      <c r="G21" s="39"/>
      <c r="H21" s="39"/>
      <c r="I21" s="134" t="s">
        <v>29</v>
      </c>
      <c r="J21" s="138" t="s">
        <v>19</v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4" t="s">
        <v>36</v>
      </c>
      <c r="E23" s="39"/>
      <c r="F23" s="39"/>
      <c r="G23" s="39"/>
      <c r="H23" s="39"/>
      <c r="I23" s="134" t="s">
        <v>26</v>
      </c>
      <c r="J23" s="138" t="s">
        <v>37</v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8" t="s">
        <v>38</v>
      </c>
      <c r="F24" s="39"/>
      <c r="G24" s="39"/>
      <c r="H24" s="39"/>
      <c r="I24" s="134" t="s">
        <v>29</v>
      </c>
      <c r="J24" s="138" t="s">
        <v>19</v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4" t="s">
        <v>39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71.25" customHeight="1">
      <c r="A27" s="140"/>
      <c r="B27" s="141"/>
      <c r="C27" s="140"/>
      <c r="D27" s="140"/>
      <c r="E27" s="142" t="s">
        <v>40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5" t="s">
        <v>41</v>
      </c>
      <c r="E30" s="39"/>
      <c r="F30" s="39"/>
      <c r="G30" s="39"/>
      <c r="H30" s="39"/>
      <c r="I30" s="39"/>
      <c r="J30" s="146">
        <f>ROUND(J80, 1)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7" t="s">
        <v>43</v>
      </c>
      <c r="G32" s="39"/>
      <c r="H32" s="39"/>
      <c r="I32" s="147" t="s">
        <v>42</v>
      </c>
      <c r="J32" s="147" t="s">
        <v>44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8" t="s">
        <v>45</v>
      </c>
      <c r="E33" s="134" t="s">
        <v>46</v>
      </c>
      <c r="F33" s="149">
        <f>ROUND((SUM(BE80:BE101)),  1)</f>
        <v>0</v>
      </c>
      <c r="G33" s="39"/>
      <c r="H33" s="39"/>
      <c r="I33" s="150">
        <v>0.20999999999999999</v>
      </c>
      <c r="J33" s="149">
        <f>ROUND(((SUM(BE80:BE101))*I33),  1)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4" t="s">
        <v>47</v>
      </c>
      <c r="F34" s="149">
        <f>ROUND((SUM(BF80:BF101)),  1)</f>
        <v>0</v>
      </c>
      <c r="G34" s="39"/>
      <c r="H34" s="39"/>
      <c r="I34" s="150">
        <v>0.14999999999999999</v>
      </c>
      <c r="J34" s="149">
        <f>ROUND(((SUM(BF80:BF101))*I34),  1)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4" t="s">
        <v>48</v>
      </c>
      <c r="F35" s="149">
        <f>ROUND((SUM(BG80:BG101)),  1)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49</v>
      </c>
      <c r="F36" s="149">
        <f>ROUND((SUM(BH80:BH101)),  1)</f>
        <v>0</v>
      </c>
      <c r="G36" s="39"/>
      <c r="H36" s="39"/>
      <c r="I36" s="150">
        <v>0.14999999999999999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50</v>
      </c>
      <c r="F37" s="149">
        <f>ROUND((SUM(BI80:BI101)),  1)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122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2" t="str">
        <f>E7</f>
        <v>Propojení dvou kanalizačních stok ul. Veltrubská, Kolín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110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VRN - Vedlejší rozpočtové náklady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Kolín</v>
      </c>
      <c r="G52" s="41"/>
      <c r="H52" s="41"/>
      <c r="I52" s="33" t="s">
        <v>23</v>
      </c>
      <c r="J52" s="73" t="str">
        <f>IF(J12="","",J12)</f>
        <v>1. 9. 2023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Kolín, Karlovo nám. 78, 280 02 Kolín</v>
      </c>
      <c r="G54" s="41"/>
      <c r="H54" s="41"/>
      <c r="I54" s="33" t="s">
        <v>32</v>
      </c>
      <c r="J54" s="37" t="str">
        <f>E21</f>
        <v>LK PROJEKT s. r.o.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Ing. Martina Beňáková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3" t="s">
        <v>123</v>
      </c>
      <c r="D57" s="164"/>
      <c r="E57" s="164"/>
      <c r="F57" s="164"/>
      <c r="G57" s="164"/>
      <c r="H57" s="164"/>
      <c r="I57" s="164"/>
      <c r="J57" s="165" t="s">
        <v>124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6" t="s">
        <v>73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125</v>
      </c>
    </row>
    <row r="60" s="9" customFormat="1" ht="24.96" customHeight="1">
      <c r="A60" s="9"/>
      <c r="B60" s="167"/>
      <c r="C60" s="168"/>
      <c r="D60" s="169" t="s">
        <v>904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132</v>
      </c>
      <c r="D67" s="41"/>
      <c r="E67" s="41"/>
      <c r="F67" s="41"/>
      <c r="G67" s="41"/>
      <c r="H67" s="41"/>
      <c r="I67" s="41"/>
      <c r="J67" s="41"/>
      <c r="K67" s="41"/>
      <c r="L67" s="13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6.5" customHeight="1">
      <c r="A70" s="39"/>
      <c r="B70" s="40"/>
      <c r="C70" s="41"/>
      <c r="D70" s="41"/>
      <c r="E70" s="162" t="str">
        <f>E7</f>
        <v>Propojení dvou kanalizačních stok ul. Veltrubská, Kolín</v>
      </c>
      <c r="F70" s="33"/>
      <c r="G70" s="33"/>
      <c r="H70" s="33"/>
      <c r="I70" s="41"/>
      <c r="J70" s="41"/>
      <c r="K70" s="41"/>
      <c r="L70" s="13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110</v>
      </c>
      <c r="D71" s="41"/>
      <c r="E71" s="41"/>
      <c r="F71" s="41"/>
      <c r="G71" s="41"/>
      <c r="H71" s="41"/>
      <c r="I71" s="41"/>
      <c r="J71" s="41"/>
      <c r="K71" s="41"/>
      <c r="L71" s="13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VRN - Vedlejší rozpočtové náklady</v>
      </c>
      <c r="F72" s="41"/>
      <c r="G72" s="41"/>
      <c r="H72" s="41"/>
      <c r="I72" s="41"/>
      <c r="J72" s="41"/>
      <c r="K72" s="41"/>
      <c r="L72" s="13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41"/>
      <c r="E74" s="41"/>
      <c r="F74" s="28" t="str">
        <f>F12</f>
        <v>Kolín</v>
      </c>
      <c r="G74" s="41"/>
      <c r="H74" s="41"/>
      <c r="I74" s="33" t="s">
        <v>23</v>
      </c>
      <c r="J74" s="73" t="str">
        <f>IF(J12="","",J12)</f>
        <v>1. 9. 2023</v>
      </c>
      <c r="K74" s="4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25</v>
      </c>
      <c r="D76" s="41"/>
      <c r="E76" s="41"/>
      <c r="F76" s="28" t="str">
        <f>E15</f>
        <v>Město Kolín, Karlovo nám. 78, 280 02 Kolín</v>
      </c>
      <c r="G76" s="41"/>
      <c r="H76" s="41"/>
      <c r="I76" s="33" t="s">
        <v>32</v>
      </c>
      <c r="J76" s="37" t="str">
        <f>E21</f>
        <v>LK PROJEKT s. r.o.</v>
      </c>
      <c r="K76" s="41"/>
      <c r="L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30</v>
      </c>
      <c r="D77" s="41"/>
      <c r="E77" s="41"/>
      <c r="F77" s="28" t="str">
        <f>IF(E18="","",E18)</f>
        <v>Vyplň údaj</v>
      </c>
      <c r="G77" s="41"/>
      <c r="H77" s="41"/>
      <c r="I77" s="33" t="s">
        <v>36</v>
      </c>
      <c r="J77" s="37" t="str">
        <f>E24</f>
        <v>Ing. Martina Beňáková</v>
      </c>
      <c r="K77" s="41"/>
      <c r="L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1" customFormat="1" ht="29.28" customHeight="1">
      <c r="A79" s="179"/>
      <c r="B79" s="180"/>
      <c r="C79" s="181" t="s">
        <v>133</v>
      </c>
      <c r="D79" s="182" t="s">
        <v>60</v>
      </c>
      <c r="E79" s="182" t="s">
        <v>56</v>
      </c>
      <c r="F79" s="182" t="s">
        <v>57</v>
      </c>
      <c r="G79" s="182" t="s">
        <v>134</v>
      </c>
      <c r="H79" s="182" t="s">
        <v>135</v>
      </c>
      <c r="I79" s="182" t="s">
        <v>136</v>
      </c>
      <c r="J79" s="183" t="s">
        <v>124</v>
      </c>
      <c r="K79" s="184" t="s">
        <v>137</v>
      </c>
      <c r="L79" s="185"/>
      <c r="M79" s="93" t="s">
        <v>19</v>
      </c>
      <c r="N79" s="94" t="s">
        <v>45</v>
      </c>
      <c r="O79" s="94" t="s">
        <v>138</v>
      </c>
      <c r="P79" s="94" t="s">
        <v>139</v>
      </c>
      <c r="Q79" s="94" t="s">
        <v>140</v>
      </c>
      <c r="R79" s="94" t="s">
        <v>141</v>
      </c>
      <c r="S79" s="94" t="s">
        <v>142</v>
      </c>
      <c r="T79" s="95" t="s">
        <v>143</v>
      </c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</row>
    <row r="80" s="2" customFormat="1" ht="22.8" customHeight="1">
      <c r="A80" s="39"/>
      <c r="B80" s="40"/>
      <c r="C80" s="100" t="s">
        <v>144</v>
      </c>
      <c r="D80" s="41"/>
      <c r="E80" s="41"/>
      <c r="F80" s="41"/>
      <c r="G80" s="41"/>
      <c r="H80" s="41"/>
      <c r="I80" s="41"/>
      <c r="J80" s="186">
        <f>BK80</f>
        <v>0</v>
      </c>
      <c r="K80" s="41"/>
      <c r="L80" s="45"/>
      <c r="M80" s="96"/>
      <c r="N80" s="187"/>
      <c r="O80" s="97"/>
      <c r="P80" s="188">
        <f>P81</f>
        <v>0</v>
      </c>
      <c r="Q80" s="97"/>
      <c r="R80" s="188">
        <f>R81</f>
        <v>0</v>
      </c>
      <c r="S80" s="97"/>
      <c r="T80" s="189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74</v>
      </c>
      <c r="AU80" s="18" t="s">
        <v>125</v>
      </c>
      <c r="BK80" s="190">
        <f>BK81</f>
        <v>0</v>
      </c>
    </row>
    <row r="81" s="12" customFormat="1" ht="25.92" customHeight="1">
      <c r="A81" s="12"/>
      <c r="B81" s="191"/>
      <c r="C81" s="192"/>
      <c r="D81" s="193" t="s">
        <v>74</v>
      </c>
      <c r="E81" s="194" t="s">
        <v>905</v>
      </c>
      <c r="F81" s="194" t="s">
        <v>906</v>
      </c>
      <c r="G81" s="192"/>
      <c r="H81" s="192"/>
      <c r="I81" s="195"/>
      <c r="J81" s="196">
        <f>BK81</f>
        <v>0</v>
      </c>
      <c r="K81" s="192"/>
      <c r="L81" s="197"/>
      <c r="M81" s="198"/>
      <c r="N81" s="199"/>
      <c r="O81" s="199"/>
      <c r="P81" s="200">
        <f>SUM(P82:P101)</f>
        <v>0</v>
      </c>
      <c r="Q81" s="199"/>
      <c r="R81" s="200">
        <f>SUM(R82:R101)</f>
        <v>0</v>
      </c>
      <c r="S81" s="199"/>
      <c r="T81" s="201">
        <f>SUM(T82:T101)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2" t="s">
        <v>83</v>
      </c>
      <c r="AT81" s="203" t="s">
        <v>74</v>
      </c>
      <c r="AU81" s="203" t="s">
        <v>75</v>
      </c>
      <c r="AY81" s="202" t="s">
        <v>147</v>
      </c>
      <c r="BK81" s="204">
        <f>SUM(BK82:BK101)</f>
        <v>0</v>
      </c>
    </row>
    <row r="82" s="2" customFormat="1" ht="16.5" customHeight="1">
      <c r="A82" s="39"/>
      <c r="B82" s="40"/>
      <c r="C82" s="207" t="s">
        <v>83</v>
      </c>
      <c r="D82" s="207" t="s">
        <v>149</v>
      </c>
      <c r="E82" s="208" t="s">
        <v>907</v>
      </c>
      <c r="F82" s="209" t="s">
        <v>908</v>
      </c>
      <c r="G82" s="210" t="s">
        <v>909</v>
      </c>
      <c r="H82" s="211">
        <v>1</v>
      </c>
      <c r="I82" s="212"/>
      <c r="J82" s="213">
        <f>ROUND(I82*H82,1)</f>
        <v>0</v>
      </c>
      <c r="K82" s="214"/>
      <c r="L82" s="45"/>
      <c r="M82" s="215" t="s">
        <v>19</v>
      </c>
      <c r="N82" s="216" t="s">
        <v>46</v>
      </c>
      <c r="O82" s="85"/>
      <c r="P82" s="217">
        <f>O82*H82</f>
        <v>0</v>
      </c>
      <c r="Q82" s="217">
        <v>0</v>
      </c>
      <c r="R82" s="217">
        <f>Q82*H82</f>
        <v>0</v>
      </c>
      <c r="S82" s="217">
        <v>0</v>
      </c>
      <c r="T82" s="218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19" t="s">
        <v>910</v>
      </c>
      <c r="AT82" s="219" t="s">
        <v>149</v>
      </c>
      <c r="AU82" s="219" t="s">
        <v>83</v>
      </c>
      <c r="AY82" s="18" t="s">
        <v>147</v>
      </c>
      <c r="BE82" s="220">
        <f>IF(N82="základní",J82,0)</f>
        <v>0</v>
      </c>
      <c r="BF82" s="220">
        <f>IF(N82="snížená",J82,0)</f>
        <v>0</v>
      </c>
      <c r="BG82" s="220">
        <f>IF(N82="zákl. přenesená",J82,0)</f>
        <v>0</v>
      </c>
      <c r="BH82" s="220">
        <f>IF(N82="sníž. přenesená",J82,0)</f>
        <v>0</v>
      </c>
      <c r="BI82" s="220">
        <f>IF(N82="nulová",J82,0)</f>
        <v>0</v>
      </c>
      <c r="BJ82" s="18" t="s">
        <v>83</v>
      </c>
      <c r="BK82" s="220">
        <f>ROUND(I82*H82,1)</f>
        <v>0</v>
      </c>
      <c r="BL82" s="18" t="s">
        <v>910</v>
      </c>
      <c r="BM82" s="219" t="s">
        <v>911</v>
      </c>
    </row>
    <row r="83" s="2" customFormat="1">
      <c r="A83" s="39"/>
      <c r="B83" s="40"/>
      <c r="C83" s="41"/>
      <c r="D83" s="221" t="s">
        <v>155</v>
      </c>
      <c r="E83" s="41"/>
      <c r="F83" s="222" t="s">
        <v>908</v>
      </c>
      <c r="G83" s="41"/>
      <c r="H83" s="41"/>
      <c r="I83" s="223"/>
      <c r="J83" s="41"/>
      <c r="K83" s="41"/>
      <c r="L83" s="45"/>
      <c r="M83" s="224"/>
      <c r="N83" s="225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155</v>
      </c>
      <c r="AU83" s="18" t="s">
        <v>83</v>
      </c>
    </row>
    <row r="84" s="2" customFormat="1" ht="16.5" customHeight="1">
      <c r="A84" s="39"/>
      <c r="B84" s="40"/>
      <c r="C84" s="207" t="s">
        <v>85</v>
      </c>
      <c r="D84" s="207" t="s">
        <v>149</v>
      </c>
      <c r="E84" s="208" t="s">
        <v>912</v>
      </c>
      <c r="F84" s="209" t="s">
        <v>913</v>
      </c>
      <c r="G84" s="210" t="s">
        <v>909</v>
      </c>
      <c r="H84" s="211">
        <v>1</v>
      </c>
      <c r="I84" s="212"/>
      <c r="J84" s="213">
        <f>ROUND(I84*H84,1)</f>
        <v>0</v>
      </c>
      <c r="K84" s="214"/>
      <c r="L84" s="45"/>
      <c r="M84" s="215" t="s">
        <v>19</v>
      </c>
      <c r="N84" s="216" t="s">
        <v>46</v>
      </c>
      <c r="O84" s="85"/>
      <c r="P84" s="217">
        <f>O84*H84</f>
        <v>0</v>
      </c>
      <c r="Q84" s="217">
        <v>0</v>
      </c>
      <c r="R84" s="217">
        <f>Q84*H84</f>
        <v>0</v>
      </c>
      <c r="S84" s="217">
        <v>0</v>
      </c>
      <c r="T84" s="218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9" t="s">
        <v>910</v>
      </c>
      <c r="AT84" s="219" t="s">
        <v>149</v>
      </c>
      <c r="AU84" s="219" t="s">
        <v>83</v>
      </c>
      <c r="AY84" s="18" t="s">
        <v>147</v>
      </c>
      <c r="BE84" s="220">
        <f>IF(N84="základní",J84,0)</f>
        <v>0</v>
      </c>
      <c r="BF84" s="220">
        <f>IF(N84="snížená",J84,0)</f>
        <v>0</v>
      </c>
      <c r="BG84" s="220">
        <f>IF(N84="zákl. přenesená",J84,0)</f>
        <v>0</v>
      </c>
      <c r="BH84" s="220">
        <f>IF(N84="sníž. přenesená",J84,0)</f>
        <v>0</v>
      </c>
      <c r="BI84" s="220">
        <f>IF(N84="nulová",J84,0)</f>
        <v>0</v>
      </c>
      <c r="BJ84" s="18" t="s">
        <v>83</v>
      </c>
      <c r="BK84" s="220">
        <f>ROUND(I84*H84,1)</f>
        <v>0</v>
      </c>
      <c r="BL84" s="18" t="s">
        <v>910</v>
      </c>
      <c r="BM84" s="219" t="s">
        <v>914</v>
      </c>
    </row>
    <row r="85" s="2" customFormat="1">
      <c r="A85" s="39"/>
      <c r="B85" s="40"/>
      <c r="C85" s="41"/>
      <c r="D85" s="221" t="s">
        <v>155</v>
      </c>
      <c r="E85" s="41"/>
      <c r="F85" s="222" t="s">
        <v>913</v>
      </c>
      <c r="G85" s="41"/>
      <c r="H85" s="41"/>
      <c r="I85" s="223"/>
      <c r="J85" s="41"/>
      <c r="K85" s="41"/>
      <c r="L85" s="45"/>
      <c r="M85" s="224"/>
      <c r="N85" s="225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155</v>
      </c>
      <c r="AU85" s="18" t="s">
        <v>83</v>
      </c>
    </row>
    <row r="86" s="2" customFormat="1" ht="16.5" customHeight="1">
      <c r="A86" s="39"/>
      <c r="B86" s="40"/>
      <c r="C86" s="207" t="s">
        <v>167</v>
      </c>
      <c r="D86" s="207" t="s">
        <v>149</v>
      </c>
      <c r="E86" s="208" t="s">
        <v>915</v>
      </c>
      <c r="F86" s="209" t="s">
        <v>916</v>
      </c>
      <c r="G86" s="210" t="s">
        <v>909</v>
      </c>
      <c r="H86" s="211">
        <v>1</v>
      </c>
      <c r="I86" s="212"/>
      <c r="J86" s="213">
        <f>ROUND(I86*H86,1)</f>
        <v>0</v>
      </c>
      <c r="K86" s="214"/>
      <c r="L86" s="45"/>
      <c r="M86" s="215" t="s">
        <v>19</v>
      </c>
      <c r="N86" s="216" t="s">
        <v>46</v>
      </c>
      <c r="O86" s="85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9" t="s">
        <v>910</v>
      </c>
      <c r="AT86" s="219" t="s">
        <v>149</v>
      </c>
      <c r="AU86" s="219" t="s">
        <v>83</v>
      </c>
      <c r="AY86" s="18" t="s">
        <v>147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18" t="s">
        <v>83</v>
      </c>
      <c r="BK86" s="220">
        <f>ROUND(I86*H86,1)</f>
        <v>0</v>
      </c>
      <c r="BL86" s="18" t="s">
        <v>910</v>
      </c>
      <c r="BM86" s="219" t="s">
        <v>917</v>
      </c>
    </row>
    <row r="87" s="2" customFormat="1">
      <c r="A87" s="39"/>
      <c r="B87" s="40"/>
      <c r="C87" s="41"/>
      <c r="D87" s="221" t="s">
        <v>155</v>
      </c>
      <c r="E87" s="41"/>
      <c r="F87" s="222" t="s">
        <v>916</v>
      </c>
      <c r="G87" s="41"/>
      <c r="H87" s="41"/>
      <c r="I87" s="223"/>
      <c r="J87" s="41"/>
      <c r="K87" s="41"/>
      <c r="L87" s="45"/>
      <c r="M87" s="224"/>
      <c r="N87" s="225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155</v>
      </c>
      <c r="AU87" s="18" t="s">
        <v>83</v>
      </c>
    </row>
    <row r="88" s="2" customFormat="1" ht="16.5" customHeight="1">
      <c r="A88" s="39"/>
      <c r="B88" s="40"/>
      <c r="C88" s="207" t="s">
        <v>153</v>
      </c>
      <c r="D88" s="207" t="s">
        <v>149</v>
      </c>
      <c r="E88" s="208" t="s">
        <v>918</v>
      </c>
      <c r="F88" s="209" t="s">
        <v>919</v>
      </c>
      <c r="G88" s="210" t="s">
        <v>909</v>
      </c>
      <c r="H88" s="211">
        <v>1</v>
      </c>
      <c r="I88" s="212"/>
      <c r="J88" s="213">
        <f>ROUND(I88*H88,1)</f>
        <v>0</v>
      </c>
      <c r="K88" s="214"/>
      <c r="L88" s="45"/>
      <c r="M88" s="215" t="s">
        <v>19</v>
      </c>
      <c r="N88" s="216" t="s">
        <v>46</v>
      </c>
      <c r="O88" s="85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9" t="s">
        <v>910</v>
      </c>
      <c r="AT88" s="219" t="s">
        <v>149</v>
      </c>
      <c r="AU88" s="219" t="s">
        <v>83</v>
      </c>
      <c r="AY88" s="18" t="s">
        <v>147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8" t="s">
        <v>83</v>
      </c>
      <c r="BK88" s="220">
        <f>ROUND(I88*H88,1)</f>
        <v>0</v>
      </c>
      <c r="BL88" s="18" t="s">
        <v>910</v>
      </c>
      <c r="BM88" s="219" t="s">
        <v>920</v>
      </c>
    </row>
    <row r="89" s="2" customFormat="1">
      <c r="A89" s="39"/>
      <c r="B89" s="40"/>
      <c r="C89" s="41"/>
      <c r="D89" s="221" t="s">
        <v>155</v>
      </c>
      <c r="E89" s="41"/>
      <c r="F89" s="222" t="s">
        <v>919</v>
      </c>
      <c r="G89" s="41"/>
      <c r="H89" s="41"/>
      <c r="I89" s="223"/>
      <c r="J89" s="41"/>
      <c r="K89" s="41"/>
      <c r="L89" s="45"/>
      <c r="M89" s="224"/>
      <c r="N89" s="225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155</v>
      </c>
      <c r="AU89" s="18" t="s">
        <v>83</v>
      </c>
    </row>
    <row r="90" s="2" customFormat="1" ht="16.5" customHeight="1">
      <c r="A90" s="39"/>
      <c r="B90" s="40"/>
      <c r="C90" s="207" t="s">
        <v>189</v>
      </c>
      <c r="D90" s="207" t="s">
        <v>149</v>
      </c>
      <c r="E90" s="208" t="s">
        <v>921</v>
      </c>
      <c r="F90" s="209" t="s">
        <v>922</v>
      </c>
      <c r="G90" s="210" t="s">
        <v>909</v>
      </c>
      <c r="H90" s="211">
        <v>1</v>
      </c>
      <c r="I90" s="212"/>
      <c r="J90" s="213">
        <f>ROUND(I90*H90,1)</f>
        <v>0</v>
      </c>
      <c r="K90" s="214"/>
      <c r="L90" s="45"/>
      <c r="M90" s="215" t="s">
        <v>19</v>
      </c>
      <c r="N90" s="216" t="s">
        <v>46</v>
      </c>
      <c r="O90" s="85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9" t="s">
        <v>910</v>
      </c>
      <c r="AT90" s="219" t="s">
        <v>149</v>
      </c>
      <c r="AU90" s="219" t="s">
        <v>83</v>
      </c>
      <c r="AY90" s="18" t="s">
        <v>147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8" t="s">
        <v>83</v>
      </c>
      <c r="BK90" s="220">
        <f>ROUND(I90*H90,1)</f>
        <v>0</v>
      </c>
      <c r="BL90" s="18" t="s">
        <v>910</v>
      </c>
      <c r="BM90" s="219" t="s">
        <v>923</v>
      </c>
    </row>
    <row r="91" s="2" customFormat="1">
      <c r="A91" s="39"/>
      <c r="B91" s="40"/>
      <c r="C91" s="41"/>
      <c r="D91" s="221" t="s">
        <v>155</v>
      </c>
      <c r="E91" s="41"/>
      <c r="F91" s="222" t="s">
        <v>924</v>
      </c>
      <c r="G91" s="41"/>
      <c r="H91" s="41"/>
      <c r="I91" s="223"/>
      <c r="J91" s="41"/>
      <c r="K91" s="41"/>
      <c r="L91" s="45"/>
      <c r="M91" s="224"/>
      <c r="N91" s="225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155</v>
      </c>
      <c r="AU91" s="18" t="s">
        <v>83</v>
      </c>
    </row>
    <row r="92" s="2" customFormat="1" ht="24.15" customHeight="1">
      <c r="A92" s="39"/>
      <c r="B92" s="40"/>
      <c r="C92" s="207" t="s">
        <v>200</v>
      </c>
      <c r="D92" s="207" t="s">
        <v>149</v>
      </c>
      <c r="E92" s="208" t="s">
        <v>925</v>
      </c>
      <c r="F92" s="209" t="s">
        <v>926</v>
      </c>
      <c r="G92" s="210" t="s">
        <v>909</v>
      </c>
      <c r="H92" s="211">
        <v>1</v>
      </c>
      <c r="I92" s="212"/>
      <c r="J92" s="213">
        <f>ROUND(I92*H92,1)</f>
        <v>0</v>
      </c>
      <c r="K92" s="214"/>
      <c r="L92" s="45"/>
      <c r="M92" s="215" t="s">
        <v>19</v>
      </c>
      <c r="N92" s="216" t="s">
        <v>46</v>
      </c>
      <c r="O92" s="85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9" t="s">
        <v>910</v>
      </c>
      <c r="AT92" s="219" t="s">
        <v>149</v>
      </c>
      <c r="AU92" s="219" t="s">
        <v>83</v>
      </c>
      <c r="AY92" s="18" t="s">
        <v>147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8" t="s">
        <v>83</v>
      </c>
      <c r="BK92" s="220">
        <f>ROUND(I92*H92,1)</f>
        <v>0</v>
      </c>
      <c r="BL92" s="18" t="s">
        <v>910</v>
      </c>
      <c r="BM92" s="219" t="s">
        <v>927</v>
      </c>
    </row>
    <row r="93" s="2" customFormat="1">
      <c r="A93" s="39"/>
      <c r="B93" s="40"/>
      <c r="C93" s="41"/>
      <c r="D93" s="221" t="s">
        <v>155</v>
      </c>
      <c r="E93" s="41"/>
      <c r="F93" s="222" t="s">
        <v>926</v>
      </c>
      <c r="G93" s="41"/>
      <c r="H93" s="41"/>
      <c r="I93" s="223"/>
      <c r="J93" s="41"/>
      <c r="K93" s="41"/>
      <c r="L93" s="45"/>
      <c r="M93" s="224"/>
      <c r="N93" s="225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155</v>
      </c>
      <c r="AU93" s="18" t="s">
        <v>83</v>
      </c>
    </row>
    <row r="94" s="2" customFormat="1" ht="16.5" customHeight="1">
      <c r="A94" s="39"/>
      <c r="B94" s="40"/>
      <c r="C94" s="207" t="s">
        <v>213</v>
      </c>
      <c r="D94" s="207" t="s">
        <v>149</v>
      </c>
      <c r="E94" s="208" t="s">
        <v>928</v>
      </c>
      <c r="F94" s="209" t="s">
        <v>929</v>
      </c>
      <c r="G94" s="210" t="s">
        <v>909</v>
      </c>
      <c r="H94" s="211">
        <v>1</v>
      </c>
      <c r="I94" s="212"/>
      <c r="J94" s="213">
        <f>ROUND(I94*H94,1)</f>
        <v>0</v>
      </c>
      <c r="K94" s="214"/>
      <c r="L94" s="45"/>
      <c r="M94" s="215" t="s">
        <v>19</v>
      </c>
      <c r="N94" s="216" t="s">
        <v>46</v>
      </c>
      <c r="O94" s="85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9" t="s">
        <v>910</v>
      </c>
      <c r="AT94" s="219" t="s">
        <v>149</v>
      </c>
      <c r="AU94" s="219" t="s">
        <v>83</v>
      </c>
      <c r="AY94" s="18" t="s">
        <v>147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8" t="s">
        <v>83</v>
      </c>
      <c r="BK94" s="220">
        <f>ROUND(I94*H94,1)</f>
        <v>0</v>
      </c>
      <c r="BL94" s="18" t="s">
        <v>910</v>
      </c>
      <c r="BM94" s="219" t="s">
        <v>930</v>
      </c>
    </row>
    <row r="95" s="2" customFormat="1">
      <c r="A95" s="39"/>
      <c r="B95" s="40"/>
      <c r="C95" s="41"/>
      <c r="D95" s="221" t="s">
        <v>155</v>
      </c>
      <c r="E95" s="41"/>
      <c r="F95" s="222" t="s">
        <v>929</v>
      </c>
      <c r="G95" s="41"/>
      <c r="H95" s="41"/>
      <c r="I95" s="223"/>
      <c r="J95" s="41"/>
      <c r="K95" s="41"/>
      <c r="L95" s="45"/>
      <c r="M95" s="224"/>
      <c r="N95" s="225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155</v>
      </c>
      <c r="AU95" s="18" t="s">
        <v>83</v>
      </c>
    </row>
    <row r="96" s="2" customFormat="1" ht="16.5" customHeight="1">
      <c r="A96" s="39"/>
      <c r="B96" s="40"/>
      <c r="C96" s="207" t="s">
        <v>220</v>
      </c>
      <c r="D96" s="207" t="s">
        <v>149</v>
      </c>
      <c r="E96" s="208" t="s">
        <v>931</v>
      </c>
      <c r="F96" s="209" t="s">
        <v>932</v>
      </c>
      <c r="G96" s="210" t="s">
        <v>909</v>
      </c>
      <c r="H96" s="211">
        <v>1</v>
      </c>
      <c r="I96" s="212"/>
      <c r="J96" s="213">
        <f>ROUND(I96*H96,1)</f>
        <v>0</v>
      </c>
      <c r="K96" s="214"/>
      <c r="L96" s="45"/>
      <c r="M96" s="215" t="s">
        <v>19</v>
      </c>
      <c r="N96" s="216" t="s">
        <v>46</v>
      </c>
      <c r="O96" s="85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9" t="s">
        <v>910</v>
      </c>
      <c r="AT96" s="219" t="s">
        <v>149</v>
      </c>
      <c r="AU96" s="219" t="s">
        <v>83</v>
      </c>
      <c r="AY96" s="18" t="s">
        <v>147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8" t="s">
        <v>83</v>
      </c>
      <c r="BK96" s="220">
        <f>ROUND(I96*H96,1)</f>
        <v>0</v>
      </c>
      <c r="BL96" s="18" t="s">
        <v>910</v>
      </c>
      <c r="BM96" s="219" t="s">
        <v>933</v>
      </c>
    </row>
    <row r="97" s="2" customFormat="1">
      <c r="A97" s="39"/>
      <c r="B97" s="40"/>
      <c r="C97" s="41"/>
      <c r="D97" s="221" t="s">
        <v>155</v>
      </c>
      <c r="E97" s="41"/>
      <c r="F97" s="222" t="s">
        <v>932</v>
      </c>
      <c r="G97" s="41"/>
      <c r="H97" s="41"/>
      <c r="I97" s="223"/>
      <c r="J97" s="41"/>
      <c r="K97" s="41"/>
      <c r="L97" s="45"/>
      <c r="M97" s="224"/>
      <c r="N97" s="225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155</v>
      </c>
      <c r="AU97" s="18" t="s">
        <v>83</v>
      </c>
    </row>
    <row r="98" s="2" customFormat="1" ht="21.75" customHeight="1">
      <c r="A98" s="39"/>
      <c r="B98" s="40"/>
      <c r="C98" s="207" t="s">
        <v>227</v>
      </c>
      <c r="D98" s="207" t="s">
        <v>149</v>
      </c>
      <c r="E98" s="208" t="s">
        <v>934</v>
      </c>
      <c r="F98" s="209" t="s">
        <v>935</v>
      </c>
      <c r="G98" s="210" t="s">
        <v>909</v>
      </c>
      <c r="H98" s="211">
        <v>1</v>
      </c>
      <c r="I98" s="212"/>
      <c r="J98" s="213">
        <f>ROUND(I98*H98,1)</f>
        <v>0</v>
      </c>
      <c r="K98" s="214"/>
      <c r="L98" s="45"/>
      <c r="M98" s="215" t="s">
        <v>19</v>
      </c>
      <c r="N98" s="216" t="s">
        <v>46</v>
      </c>
      <c r="O98" s="85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9" t="s">
        <v>910</v>
      </c>
      <c r="AT98" s="219" t="s">
        <v>149</v>
      </c>
      <c r="AU98" s="219" t="s">
        <v>83</v>
      </c>
      <c r="AY98" s="18" t="s">
        <v>147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8" t="s">
        <v>83</v>
      </c>
      <c r="BK98" s="220">
        <f>ROUND(I98*H98,1)</f>
        <v>0</v>
      </c>
      <c r="BL98" s="18" t="s">
        <v>910</v>
      </c>
      <c r="BM98" s="219" t="s">
        <v>936</v>
      </c>
    </row>
    <row r="99" s="2" customFormat="1">
      <c r="A99" s="39"/>
      <c r="B99" s="40"/>
      <c r="C99" s="41"/>
      <c r="D99" s="221" t="s">
        <v>155</v>
      </c>
      <c r="E99" s="41"/>
      <c r="F99" s="222" t="s">
        <v>935</v>
      </c>
      <c r="G99" s="41"/>
      <c r="H99" s="41"/>
      <c r="I99" s="223"/>
      <c r="J99" s="41"/>
      <c r="K99" s="41"/>
      <c r="L99" s="45"/>
      <c r="M99" s="224"/>
      <c r="N99" s="225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155</v>
      </c>
      <c r="AU99" s="18" t="s">
        <v>83</v>
      </c>
    </row>
    <row r="100" s="2" customFormat="1" ht="16.5" customHeight="1">
      <c r="A100" s="39"/>
      <c r="B100" s="40"/>
      <c r="C100" s="207" t="s">
        <v>234</v>
      </c>
      <c r="D100" s="207" t="s">
        <v>149</v>
      </c>
      <c r="E100" s="208" t="s">
        <v>234</v>
      </c>
      <c r="F100" s="209" t="s">
        <v>937</v>
      </c>
      <c r="G100" s="210" t="s">
        <v>909</v>
      </c>
      <c r="H100" s="211">
        <v>1</v>
      </c>
      <c r="I100" s="212"/>
      <c r="J100" s="213">
        <f>ROUND(I100*H100,1)</f>
        <v>0</v>
      </c>
      <c r="K100" s="214"/>
      <c r="L100" s="45"/>
      <c r="M100" s="215" t="s">
        <v>19</v>
      </c>
      <c r="N100" s="216" t="s">
        <v>46</v>
      </c>
      <c r="O100" s="85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9" t="s">
        <v>938</v>
      </c>
      <c r="AT100" s="219" t="s">
        <v>149</v>
      </c>
      <c r="AU100" s="219" t="s">
        <v>83</v>
      </c>
      <c r="AY100" s="18" t="s">
        <v>147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8" t="s">
        <v>83</v>
      </c>
      <c r="BK100" s="220">
        <f>ROUND(I100*H100,1)</f>
        <v>0</v>
      </c>
      <c r="BL100" s="18" t="s">
        <v>938</v>
      </c>
      <c r="BM100" s="219" t="s">
        <v>939</v>
      </c>
    </row>
    <row r="101" s="2" customFormat="1">
      <c r="A101" s="39"/>
      <c r="B101" s="40"/>
      <c r="C101" s="41"/>
      <c r="D101" s="221" t="s">
        <v>155</v>
      </c>
      <c r="E101" s="41"/>
      <c r="F101" s="222" t="s">
        <v>937</v>
      </c>
      <c r="G101" s="41"/>
      <c r="H101" s="41"/>
      <c r="I101" s="223"/>
      <c r="J101" s="41"/>
      <c r="K101" s="41"/>
      <c r="L101" s="45"/>
      <c r="M101" s="282"/>
      <c r="N101" s="283"/>
      <c r="O101" s="284"/>
      <c r="P101" s="284"/>
      <c r="Q101" s="284"/>
      <c r="R101" s="284"/>
      <c r="S101" s="284"/>
      <c r="T101" s="285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155</v>
      </c>
      <c r="AU101" s="18" t="s">
        <v>83</v>
      </c>
    </row>
    <row r="102" s="2" customFormat="1" ht="6.96" customHeight="1">
      <c r="A102" s="39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45"/>
      <c r="M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</sheetData>
  <sheetProtection sheet="1" autoFilter="0" formatColumns="0" formatRows="0" objects="1" scenarios="1" spinCount="100000" saltValue="X1vfFeOf1OV9tZ8neMNfBUYCkwQhw5TQX8sJ56iaPZjW/U6s7ViGaCOpI19mgOixNif7qF6bpRoaEC0JEX5eYg==" hashValue="mmQu95KL2UGtR7HaDky8JR1gZyDIp2vI/MtxT5qgOrDOG43b/cTbnY342MvsLt6COYYNM8I72IP/jf1uToKlfw==" algorithmName="SHA-512" password="CC35"/>
  <autoFilter ref="C79:K10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0"/>
      <c r="C3" s="131"/>
      <c r="D3" s="131"/>
      <c r="E3" s="131"/>
      <c r="F3" s="131"/>
      <c r="G3" s="131"/>
      <c r="H3" s="21"/>
    </row>
    <row r="4" s="1" customFormat="1" ht="24.96" customHeight="1">
      <c r="B4" s="21"/>
      <c r="C4" s="132" t="s">
        <v>940</v>
      </c>
      <c r="H4" s="21"/>
    </row>
    <row r="5" s="1" customFormat="1" ht="12" customHeight="1">
      <c r="B5" s="21"/>
      <c r="C5" s="286" t="s">
        <v>13</v>
      </c>
      <c r="D5" s="142" t="s">
        <v>14</v>
      </c>
      <c r="E5" s="1"/>
      <c r="F5" s="1"/>
      <c r="H5" s="21"/>
    </row>
    <row r="6" s="1" customFormat="1" ht="36.96" customHeight="1">
      <c r="B6" s="21"/>
      <c r="C6" s="287" t="s">
        <v>16</v>
      </c>
      <c r="D6" s="288" t="s">
        <v>17</v>
      </c>
      <c r="E6" s="1"/>
      <c r="F6" s="1"/>
      <c r="H6" s="21"/>
    </row>
    <row r="7" s="1" customFormat="1" ht="16.5" customHeight="1">
      <c r="B7" s="21"/>
      <c r="C7" s="134" t="s">
        <v>23</v>
      </c>
      <c r="D7" s="139" t="str">
        <f>'Rekapitulace stavby'!AN8</f>
        <v>1. 9. 2023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79"/>
      <c r="B9" s="289"/>
      <c r="C9" s="290" t="s">
        <v>56</v>
      </c>
      <c r="D9" s="291" t="s">
        <v>57</v>
      </c>
      <c r="E9" s="291" t="s">
        <v>134</v>
      </c>
      <c r="F9" s="292" t="s">
        <v>941</v>
      </c>
      <c r="G9" s="179"/>
      <c r="H9" s="289"/>
    </row>
    <row r="10" s="2" customFormat="1" ht="26.4" customHeight="1">
      <c r="A10" s="39"/>
      <c r="B10" s="45"/>
      <c r="C10" s="293" t="s">
        <v>942</v>
      </c>
      <c r="D10" s="293" t="s">
        <v>81</v>
      </c>
      <c r="E10" s="39"/>
      <c r="F10" s="39"/>
      <c r="G10" s="39"/>
      <c r="H10" s="45"/>
    </row>
    <row r="11" s="2" customFormat="1" ht="16.8" customHeight="1">
      <c r="A11" s="39"/>
      <c r="B11" s="45"/>
      <c r="C11" s="294" t="s">
        <v>97</v>
      </c>
      <c r="D11" s="295" t="s">
        <v>19</v>
      </c>
      <c r="E11" s="296" t="s">
        <v>19</v>
      </c>
      <c r="F11" s="297">
        <v>0.76800000000000002</v>
      </c>
      <c r="G11" s="39"/>
      <c r="H11" s="45"/>
    </row>
    <row r="12" s="2" customFormat="1" ht="16.8" customHeight="1">
      <c r="A12" s="39"/>
      <c r="B12" s="45"/>
      <c r="C12" s="298" t="s">
        <v>97</v>
      </c>
      <c r="D12" s="298" t="s">
        <v>434</v>
      </c>
      <c r="E12" s="18" t="s">
        <v>19</v>
      </c>
      <c r="F12" s="299">
        <v>0.76800000000000002</v>
      </c>
      <c r="G12" s="39"/>
      <c r="H12" s="45"/>
    </row>
    <row r="13" s="2" customFormat="1" ht="16.8" customHeight="1">
      <c r="A13" s="39"/>
      <c r="B13" s="45"/>
      <c r="C13" s="300" t="s">
        <v>943</v>
      </c>
      <c r="D13" s="39"/>
      <c r="E13" s="39"/>
      <c r="F13" s="39"/>
      <c r="G13" s="39"/>
      <c r="H13" s="45"/>
    </row>
    <row r="14" s="2" customFormat="1">
      <c r="A14" s="39"/>
      <c r="B14" s="45"/>
      <c r="C14" s="298" t="s">
        <v>429</v>
      </c>
      <c r="D14" s="298" t="s">
        <v>430</v>
      </c>
      <c r="E14" s="18" t="s">
        <v>176</v>
      </c>
      <c r="F14" s="299">
        <v>0.76800000000000002</v>
      </c>
      <c r="G14" s="39"/>
      <c r="H14" s="45"/>
    </row>
    <row r="15" s="2" customFormat="1" ht="16.8" customHeight="1">
      <c r="A15" s="39"/>
      <c r="B15" s="45"/>
      <c r="C15" s="298" t="s">
        <v>322</v>
      </c>
      <c r="D15" s="298" t="s">
        <v>323</v>
      </c>
      <c r="E15" s="18" t="s">
        <v>176</v>
      </c>
      <c r="F15" s="299">
        <v>195.083</v>
      </c>
      <c r="G15" s="39"/>
      <c r="H15" s="45"/>
    </row>
    <row r="16" s="2" customFormat="1" ht="16.8" customHeight="1">
      <c r="A16" s="39"/>
      <c r="B16" s="45"/>
      <c r="C16" s="294" t="s">
        <v>628</v>
      </c>
      <c r="D16" s="295" t="s">
        <v>19</v>
      </c>
      <c r="E16" s="296" t="s">
        <v>19</v>
      </c>
      <c r="F16" s="297">
        <v>4.7999999999999998</v>
      </c>
      <c r="G16" s="39"/>
      <c r="H16" s="45"/>
    </row>
    <row r="17" s="2" customFormat="1" ht="16.8" customHeight="1">
      <c r="A17" s="39"/>
      <c r="B17" s="45"/>
      <c r="C17" s="294" t="s">
        <v>630</v>
      </c>
      <c r="D17" s="295" t="s">
        <v>19</v>
      </c>
      <c r="E17" s="296" t="s">
        <v>19</v>
      </c>
      <c r="F17" s="297">
        <v>141.34999999999999</v>
      </c>
      <c r="G17" s="39"/>
      <c r="H17" s="45"/>
    </row>
    <row r="18" s="2" customFormat="1" ht="16.8" customHeight="1">
      <c r="A18" s="39"/>
      <c r="B18" s="45"/>
      <c r="C18" s="294" t="s">
        <v>632</v>
      </c>
      <c r="D18" s="295" t="s">
        <v>19</v>
      </c>
      <c r="E18" s="296" t="s">
        <v>19</v>
      </c>
      <c r="F18" s="297">
        <v>463.35000000000002</v>
      </c>
      <c r="G18" s="39"/>
      <c r="H18" s="45"/>
    </row>
    <row r="19" s="2" customFormat="1" ht="16.8" customHeight="1">
      <c r="A19" s="39"/>
      <c r="B19" s="45"/>
      <c r="C19" s="294" t="s">
        <v>634</v>
      </c>
      <c r="D19" s="295" t="s">
        <v>19</v>
      </c>
      <c r="E19" s="296" t="s">
        <v>19</v>
      </c>
      <c r="F19" s="297">
        <v>608</v>
      </c>
      <c r="G19" s="39"/>
      <c r="H19" s="45"/>
    </row>
    <row r="20" s="2" customFormat="1" ht="16.8" customHeight="1">
      <c r="A20" s="39"/>
      <c r="B20" s="45"/>
      <c r="C20" s="294" t="s">
        <v>636</v>
      </c>
      <c r="D20" s="295" t="s">
        <v>19</v>
      </c>
      <c r="E20" s="296" t="s">
        <v>19</v>
      </c>
      <c r="F20" s="297">
        <v>100.15000000000001</v>
      </c>
      <c r="G20" s="39"/>
      <c r="H20" s="45"/>
    </row>
    <row r="21" s="2" customFormat="1" ht="16.8" customHeight="1">
      <c r="A21" s="39"/>
      <c r="B21" s="45"/>
      <c r="C21" s="294" t="s">
        <v>99</v>
      </c>
      <c r="D21" s="295" t="s">
        <v>19</v>
      </c>
      <c r="E21" s="296" t="s">
        <v>19</v>
      </c>
      <c r="F21" s="297">
        <v>2.8079999999999998</v>
      </c>
      <c r="G21" s="39"/>
      <c r="H21" s="45"/>
    </row>
    <row r="22" s="2" customFormat="1" ht="16.8" customHeight="1">
      <c r="A22" s="39"/>
      <c r="B22" s="45"/>
      <c r="C22" s="298" t="s">
        <v>393</v>
      </c>
      <c r="D22" s="298" t="s">
        <v>394</v>
      </c>
      <c r="E22" s="18" t="s">
        <v>19</v>
      </c>
      <c r="F22" s="299">
        <v>0.76800000000000002</v>
      </c>
      <c r="G22" s="39"/>
      <c r="H22" s="45"/>
    </row>
    <row r="23" s="2" customFormat="1" ht="16.8" customHeight="1">
      <c r="A23" s="39"/>
      <c r="B23" s="45"/>
      <c r="C23" s="298" t="s">
        <v>395</v>
      </c>
      <c r="D23" s="298" t="s">
        <v>396</v>
      </c>
      <c r="E23" s="18" t="s">
        <v>19</v>
      </c>
      <c r="F23" s="299">
        <v>2.04</v>
      </c>
      <c r="G23" s="39"/>
      <c r="H23" s="45"/>
    </row>
    <row r="24" s="2" customFormat="1" ht="16.8" customHeight="1">
      <c r="A24" s="39"/>
      <c r="B24" s="45"/>
      <c r="C24" s="298" t="s">
        <v>99</v>
      </c>
      <c r="D24" s="298" t="s">
        <v>186</v>
      </c>
      <c r="E24" s="18" t="s">
        <v>19</v>
      </c>
      <c r="F24" s="299">
        <v>2.8079999999999998</v>
      </c>
      <c r="G24" s="39"/>
      <c r="H24" s="45"/>
    </row>
    <row r="25" s="2" customFormat="1" ht="16.8" customHeight="1">
      <c r="A25" s="39"/>
      <c r="B25" s="45"/>
      <c r="C25" s="300" t="s">
        <v>943</v>
      </c>
      <c r="D25" s="39"/>
      <c r="E25" s="39"/>
      <c r="F25" s="39"/>
      <c r="G25" s="39"/>
      <c r="H25" s="45"/>
    </row>
    <row r="26" s="2" customFormat="1" ht="16.8" customHeight="1">
      <c r="A26" s="39"/>
      <c r="B26" s="45"/>
      <c r="C26" s="298" t="s">
        <v>388</v>
      </c>
      <c r="D26" s="298" t="s">
        <v>389</v>
      </c>
      <c r="E26" s="18" t="s">
        <v>176</v>
      </c>
      <c r="F26" s="299">
        <v>2.8079999999999998</v>
      </c>
      <c r="G26" s="39"/>
      <c r="H26" s="45"/>
    </row>
    <row r="27" s="2" customFormat="1">
      <c r="A27" s="39"/>
      <c r="B27" s="45"/>
      <c r="C27" s="298" t="s">
        <v>282</v>
      </c>
      <c r="D27" s="298" t="s">
        <v>283</v>
      </c>
      <c r="E27" s="18" t="s">
        <v>176</v>
      </c>
      <c r="F27" s="299">
        <v>253.62000000000001</v>
      </c>
      <c r="G27" s="39"/>
      <c r="H27" s="45"/>
    </row>
    <row r="28" s="2" customFormat="1" ht="16.8" customHeight="1">
      <c r="A28" s="39"/>
      <c r="B28" s="45"/>
      <c r="C28" s="298" t="s">
        <v>301</v>
      </c>
      <c r="D28" s="298" t="s">
        <v>302</v>
      </c>
      <c r="E28" s="18" t="s">
        <v>176</v>
      </c>
      <c r="F28" s="299">
        <v>253.62000000000001</v>
      </c>
      <c r="G28" s="39"/>
      <c r="H28" s="45"/>
    </row>
    <row r="29" s="2" customFormat="1" ht="16.8" customHeight="1">
      <c r="A29" s="39"/>
      <c r="B29" s="45"/>
      <c r="C29" s="298" t="s">
        <v>314</v>
      </c>
      <c r="D29" s="298" t="s">
        <v>315</v>
      </c>
      <c r="E29" s="18" t="s">
        <v>176</v>
      </c>
      <c r="F29" s="299">
        <v>572.83100000000002</v>
      </c>
      <c r="G29" s="39"/>
      <c r="H29" s="45"/>
    </row>
    <row r="30" s="2" customFormat="1" ht="16.8" customHeight="1">
      <c r="A30" s="39"/>
      <c r="B30" s="45"/>
      <c r="C30" s="298" t="s">
        <v>322</v>
      </c>
      <c r="D30" s="298" t="s">
        <v>323</v>
      </c>
      <c r="E30" s="18" t="s">
        <v>176</v>
      </c>
      <c r="F30" s="299">
        <v>195.083</v>
      </c>
      <c r="G30" s="39"/>
      <c r="H30" s="45"/>
    </row>
    <row r="31" s="2" customFormat="1" ht="16.8" customHeight="1">
      <c r="A31" s="39"/>
      <c r="B31" s="45"/>
      <c r="C31" s="294" t="s">
        <v>395</v>
      </c>
      <c r="D31" s="295" t="s">
        <v>19</v>
      </c>
      <c r="E31" s="296" t="s">
        <v>19</v>
      </c>
      <c r="F31" s="297">
        <v>2.04</v>
      </c>
      <c r="G31" s="39"/>
      <c r="H31" s="45"/>
    </row>
    <row r="32" s="2" customFormat="1" ht="16.8" customHeight="1">
      <c r="A32" s="39"/>
      <c r="B32" s="45"/>
      <c r="C32" s="298" t="s">
        <v>395</v>
      </c>
      <c r="D32" s="298" t="s">
        <v>396</v>
      </c>
      <c r="E32" s="18" t="s">
        <v>19</v>
      </c>
      <c r="F32" s="299">
        <v>2.04</v>
      </c>
      <c r="G32" s="39"/>
      <c r="H32" s="45"/>
    </row>
    <row r="33" s="2" customFormat="1" ht="16.8" customHeight="1">
      <c r="A33" s="39"/>
      <c r="B33" s="45"/>
      <c r="C33" s="294" t="s">
        <v>393</v>
      </c>
      <c r="D33" s="295" t="s">
        <v>19</v>
      </c>
      <c r="E33" s="296" t="s">
        <v>19</v>
      </c>
      <c r="F33" s="297">
        <v>0.76800000000000002</v>
      </c>
      <c r="G33" s="39"/>
      <c r="H33" s="45"/>
    </row>
    <row r="34" s="2" customFormat="1" ht="16.8" customHeight="1">
      <c r="A34" s="39"/>
      <c r="B34" s="45"/>
      <c r="C34" s="298" t="s">
        <v>393</v>
      </c>
      <c r="D34" s="298" t="s">
        <v>394</v>
      </c>
      <c r="E34" s="18" t="s">
        <v>19</v>
      </c>
      <c r="F34" s="299">
        <v>0.76800000000000002</v>
      </c>
      <c r="G34" s="39"/>
      <c r="H34" s="45"/>
    </row>
    <row r="35" s="2" customFormat="1" ht="16.8" customHeight="1">
      <c r="A35" s="39"/>
      <c r="B35" s="45"/>
      <c r="C35" s="294" t="s">
        <v>102</v>
      </c>
      <c r="D35" s="295" t="s">
        <v>19</v>
      </c>
      <c r="E35" s="296" t="s">
        <v>19</v>
      </c>
      <c r="F35" s="297">
        <v>55.728999999999999</v>
      </c>
      <c r="G35" s="39"/>
      <c r="H35" s="45"/>
    </row>
    <row r="36" s="2" customFormat="1" ht="16.8" customHeight="1">
      <c r="A36" s="39"/>
      <c r="B36" s="45"/>
      <c r="C36" s="298" t="s">
        <v>19</v>
      </c>
      <c r="D36" s="298" t="s">
        <v>341</v>
      </c>
      <c r="E36" s="18" t="s">
        <v>19</v>
      </c>
      <c r="F36" s="299">
        <v>58.728000000000002</v>
      </c>
      <c r="G36" s="39"/>
      <c r="H36" s="45"/>
    </row>
    <row r="37" s="2" customFormat="1" ht="16.8" customHeight="1">
      <c r="A37" s="39"/>
      <c r="B37" s="45"/>
      <c r="C37" s="298" t="s">
        <v>19</v>
      </c>
      <c r="D37" s="298" t="s">
        <v>342</v>
      </c>
      <c r="E37" s="18" t="s">
        <v>19</v>
      </c>
      <c r="F37" s="299">
        <v>2.2280000000000002</v>
      </c>
      <c r="G37" s="39"/>
      <c r="H37" s="45"/>
    </row>
    <row r="38" s="2" customFormat="1" ht="16.8" customHeight="1">
      <c r="A38" s="39"/>
      <c r="B38" s="45"/>
      <c r="C38" s="298" t="s">
        <v>19</v>
      </c>
      <c r="D38" s="298" t="s">
        <v>343</v>
      </c>
      <c r="E38" s="18" t="s">
        <v>19</v>
      </c>
      <c r="F38" s="299">
        <v>9.1799999999999997</v>
      </c>
      <c r="G38" s="39"/>
      <c r="H38" s="45"/>
    </row>
    <row r="39" s="2" customFormat="1" ht="16.8" customHeight="1">
      <c r="A39" s="39"/>
      <c r="B39" s="45"/>
      <c r="C39" s="298" t="s">
        <v>19</v>
      </c>
      <c r="D39" s="298" t="s">
        <v>344</v>
      </c>
      <c r="E39" s="18" t="s">
        <v>19</v>
      </c>
      <c r="F39" s="299">
        <v>0</v>
      </c>
      <c r="G39" s="39"/>
      <c r="H39" s="45"/>
    </row>
    <row r="40" s="2" customFormat="1" ht="16.8" customHeight="1">
      <c r="A40" s="39"/>
      <c r="B40" s="45"/>
      <c r="C40" s="298" t="s">
        <v>19</v>
      </c>
      <c r="D40" s="298" t="s">
        <v>345</v>
      </c>
      <c r="E40" s="18" t="s">
        <v>19</v>
      </c>
      <c r="F40" s="299">
        <v>-13.638999999999999</v>
      </c>
      <c r="G40" s="39"/>
      <c r="H40" s="45"/>
    </row>
    <row r="41" s="2" customFormat="1" ht="16.8" customHeight="1">
      <c r="A41" s="39"/>
      <c r="B41" s="45"/>
      <c r="C41" s="298" t="s">
        <v>19</v>
      </c>
      <c r="D41" s="298" t="s">
        <v>346</v>
      </c>
      <c r="E41" s="18" t="s">
        <v>19</v>
      </c>
      <c r="F41" s="299">
        <v>-0.318</v>
      </c>
      <c r="G41" s="39"/>
      <c r="H41" s="45"/>
    </row>
    <row r="42" s="2" customFormat="1" ht="16.8" customHeight="1">
      <c r="A42" s="39"/>
      <c r="B42" s="45"/>
      <c r="C42" s="298" t="s">
        <v>19</v>
      </c>
      <c r="D42" s="298" t="s">
        <v>347</v>
      </c>
      <c r="E42" s="18" t="s">
        <v>19</v>
      </c>
      <c r="F42" s="299">
        <v>-0.45000000000000001</v>
      </c>
      <c r="G42" s="39"/>
      <c r="H42" s="45"/>
    </row>
    <row r="43" s="2" customFormat="1" ht="16.8" customHeight="1">
      <c r="A43" s="39"/>
      <c r="B43" s="45"/>
      <c r="C43" s="298" t="s">
        <v>102</v>
      </c>
      <c r="D43" s="298" t="s">
        <v>186</v>
      </c>
      <c r="E43" s="18" t="s">
        <v>19</v>
      </c>
      <c r="F43" s="299">
        <v>55.728999999999999</v>
      </c>
      <c r="G43" s="39"/>
      <c r="H43" s="45"/>
    </row>
    <row r="44" s="2" customFormat="1" ht="16.8" customHeight="1">
      <c r="A44" s="39"/>
      <c r="B44" s="45"/>
      <c r="C44" s="300" t="s">
        <v>943</v>
      </c>
      <c r="D44" s="39"/>
      <c r="E44" s="39"/>
      <c r="F44" s="39"/>
      <c r="G44" s="39"/>
      <c r="H44" s="45"/>
    </row>
    <row r="45" s="2" customFormat="1" ht="16.8" customHeight="1">
      <c r="A45" s="39"/>
      <c r="B45" s="45"/>
      <c r="C45" s="298" t="s">
        <v>336</v>
      </c>
      <c r="D45" s="298" t="s">
        <v>337</v>
      </c>
      <c r="E45" s="18" t="s">
        <v>176</v>
      </c>
      <c r="F45" s="299">
        <v>55.728999999999999</v>
      </c>
      <c r="G45" s="39"/>
      <c r="H45" s="45"/>
    </row>
    <row r="46" s="2" customFormat="1">
      <c r="A46" s="39"/>
      <c r="B46" s="45"/>
      <c r="C46" s="298" t="s">
        <v>282</v>
      </c>
      <c r="D46" s="298" t="s">
        <v>283</v>
      </c>
      <c r="E46" s="18" t="s">
        <v>176</v>
      </c>
      <c r="F46" s="299">
        <v>253.62000000000001</v>
      </c>
      <c r="G46" s="39"/>
      <c r="H46" s="45"/>
    </row>
    <row r="47" s="2" customFormat="1" ht="16.8" customHeight="1">
      <c r="A47" s="39"/>
      <c r="B47" s="45"/>
      <c r="C47" s="298" t="s">
        <v>301</v>
      </c>
      <c r="D47" s="298" t="s">
        <v>302</v>
      </c>
      <c r="E47" s="18" t="s">
        <v>176</v>
      </c>
      <c r="F47" s="299">
        <v>253.62000000000001</v>
      </c>
      <c r="G47" s="39"/>
      <c r="H47" s="45"/>
    </row>
    <row r="48" s="2" customFormat="1" ht="16.8" customHeight="1">
      <c r="A48" s="39"/>
      <c r="B48" s="45"/>
      <c r="C48" s="298" t="s">
        <v>314</v>
      </c>
      <c r="D48" s="298" t="s">
        <v>315</v>
      </c>
      <c r="E48" s="18" t="s">
        <v>176</v>
      </c>
      <c r="F48" s="299">
        <v>572.83100000000002</v>
      </c>
      <c r="G48" s="39"/>
      <c r="H48" s="45"/>
    </row>
    <row r="49" s="2" customFormat="1" ht="16.8" customHeight="1">
      <c r="A49" s="39"/>
      <c r="B49" s="45"/>
      <c r="C49" s="298" t="s">
        <v>322</v>
      </c>
      <c r="D49" s="298" t="s">
        <v>323</v>
      </c>
      <c r="E49" s="18" t="s">
        <v>176</v>
      </c>
      <c r="F49" s="299">
        <v>195.083</v>
      </c>
      <c r="G49" s="39"/>
      <c r="H49" s="45"/>
    </row>
    <row r="50" s="2" customFormat="1" ht="16.8" customHeight="1">
      <c r="A50" s="39"/>
      <c r="B50" s="45"/>
      <c r="C50" s="298" t="s">
        <v>349</v>
      </c>
      <c r="D50" s="298" t="s">
        <v>350</v>
      </c>
      <c r="E50" s="18" t="s">
        <v>309</v>
      </c>
      <c r="F50" s="299">
        <v>111.458</v>
      </c>
      <c r="G50" s="39"/>
      <c r="H50" s="45"/>
    </row>
    <row r="51" s="2" customFormat="1" ht="16.8" customHeight="1">
      <c r="A51" s="39"/>
      <c r="B51" s="45"/>
      <c r="C51" s="294" t="s">
        <v>104</v>
      </c>
      <c r="D51" s="295" t="s">
        <v>19</v>
      </c>
      <c r="E51" s="296" t="s">
        <v>19</v>
      </c>
      <c r="F51" s="297">
        <v>683.64999999999998</v>
      </c>
      <c r="G51" s="39"/>
      <c r="H51" s="45"/>
    </row>
    <row r="52" s="2" customFormat="1" ht="16.8" customHeight="1">
      <c r="A52" s="39"/>
      <c r="B52" s="45"/>
      <c r="C52" s="298" t="s">
        <v>19</v>
      </c>
      <c r="D52" s="298" t="s">
        <v>272</v>
      </c>
      <c r="E52" s="18" t="s">
        <v>19</v>
      </c>
      <c r="F52" s="299">
        <v>11.75</v>
      </c>
      <c r="G52" s="39"/>
      <c r="H52" s="45"/>
    </row>
    <row r="53" s="2" customFormat="1" ht="16.8" customHeight="1">
      <c r="A53" s="39"/>
      <c r="B53" s="45"/>
      <c r="C53" s="298" t="s">
        <v>19</v>
      </c>
      <c r="D53" s="298" t="s">
        <v>273</v>
      </c>
      <c r="E53" s="18" t="s">
        <v>19</v>
      </c>
      <c r="F53" s="299">
        <v>12</v>
      </c>
      <c r="G53" s="39"/>
      <c r="H53" s="45"/>
    </row>
    <row r="54" s="2" customFormat="1" ht="16.8" customHeight="1">
      <c r="A54" s="39"/>
      <c r="B54" s="45"/>
      <c r="C54" s="298" t="s">
        <v>19</v>
      </c>
      <c r="D54" s="298" t="s">
        <v>274</v>
      </c>
      <c r="E54" s="18" t="s">
        <v>19</v>
      </c>
      <c r="F54" s="299">
        <v>486.5</v>
      </c>
      <c r="G54" s="39"/>
      <c r="H54" s="45"/>
    </row>
    <row r="55" s="2" customFormat="1" ht="16.8" customHeight="1">
      <c r="A55" s="39"/>
      <c r="B55" s="45"/>
      <c r="C55" s="298" t="s">
        <v>19</v>
      </c>
      <c r="D55" s="298" t="s">
        <v>275</v>
      </c>
      <c r="E55" s="18" t="s">
        <v>19</v>
      </c>
      <c r="F55" s="299">
        <v>173.40000000000001</v>
      </c>
      <c r="G55" s="39"/>
      <c r="H55" s="45"/>
    </row>
    <row r="56" s="2" customFormat="1" ht="16.8" customHeight="1">
      <c r="A56" s="39"/>
      <c r="B56" s="45"/>
      <c r="C56" s="298" t="s">
        <v>104</v>
      </c>
      <c r="D56" s="298" t="s">
        <v>186</v>
      </c>
      <c r="E56" s="18" t="s">
        <v>19</v>
      </c>
      <c r="F56" s="299">
        <v>683.64999999999998</v>
      </c>
      <c r="G56" s="39"/>
      <c r="H56" s="45"/>
    </row>
    <row r="57" s="2" customFormat="1" ht="16.8" customHeight="1">
      <c r="A57" s="39"/>
      <c r="B57" s="45"/>
      <c r="C57" s="300" t="s">
        <v>943</v>
      </c>
      <c r="D57" s="39"/>
      <c r="E57" s="39"/>
      <c r="F57" s="39"/>
      <c r="G57" s="39"/>
      <c r="H57" s="45"/>
    </row>
    <row r="58" s="2" customFormat="1" ht="16.8" customHeight="1">
      <c r="A58" s="39"/>
      <c r="B58" s="45"/>
      <c r="C58" s="298" t="s">
        <v>266</v>
      </c>
      <c r="D58" s="298" t="s">
        <v>267</v>
      </c>
      <c r="E58" s="18" t="s">
        <v>268</v>
      </c>
      <c r="F58" s="299">
        <v>683.64999999999998</v>
      </c>
      <c r="G58" s="39"/>
      <c r="H58" s="45"/>
    </row>
    <row r="59" s="2" customFormat="1" ht="16.8" customHeight="1">
      <c r="A59" s="39"/>
      <c r="B59" s="45"/>
      <c r="C59" s="298" t="s">
        <v>276</v>
      </c>
      <c r="D59" s="298" t="s">
        <v>277</v>
      </c>
      <c r="E59" s="18" t="s">
        <v>268</v>
      </c>
      <c r="F59" s="299">
        <v>683.64999999999998</v>
      </c>
      <c r="G59" s="39"/>
      <c r="H59" s="45"/>
    </row>
    <row r="60" s="2" customFormat="1" ht="16.8" customHeight="1">
      <c r="A60" s="39"/>
      <c r="B60" s="45"/>
      <c r="C60" s="294" t="s">
        <v>120</v>
      </c>
      <c r="D60" s="295" t="s">
        <v>19</v>
      </c>
      <c r="E60" s="296" t="s">
        <v>19</v>
      </c>
      <c r="F60" s="297">
        <v>123.38</v>
      </c>
      <c r="G60" s="39"/>
      <c r="H60" s="45"/>
    </row>
    <row r="61" s="2" customFormat="1" ht="16.8" customHeight="1">
      <c r="A61" s="39"/>
      <c r="B61" s="45"/>
      <c r="C61" s="298" t="s">
        <v>19</v>
      </c>
      <c r="D61" s="298" t="s">
        <v>359</v>
      </c>
      <c r="E61" s="18" t="s">
        <v>19</v>
      </c>
      <c r="F61" s="299">
        <v>90.349999999999994</v>
      </c>
      <c r="G61" s="39"/>
      <c r="H61" s="45"/>
    </row>
    <row r="62" s="2" customFormat="1" ht="16.8" customHeight="1">
      <c r="A62" s="39"/>
      <c r="B62" s="45"/>
      <c r="C62" s="298" t="s">
        <v>19</v>
      </c>
      <c r="D62" s="298" t="s">
        <v>360</v>
      </c>
      <c r="E62" s="18" t="s">
        <v>19</v>
      </c>
      <c r="F62" s="299">
        <v>4.9500000000000002</v>
      </c>
      <c r="G62" s="39"/>
      <c r="H62" s="45"/>
    </row>
    <row r="63" s="2" customFormat="1" ht="16.8" customHeight="1">
      <c r="A63" s="39"/>
      <c r="B63" s="45"/>
      <c r="C63" s="298" t="s">
        <v>19</v>
      </c>
      <c r="D63" s="298" t="s">
        <v>361</v>
      </c>
      <c r="E63" s="18" t="s">
        <v>19</v>
      </c>
      <c r="F63" s="299">
        <v>20.399999999999999</v>
      </c>
      <c r="G63" s="39"/>
      <c r="H63" s="45"/>
    </row>
    <row r="64" s="2" customFormat="1" ht="16.8" customHeight="1">
      <c r="A64" s="39"/>
      <c r="B64" s="45"/>
      <c r="C64" s="298" t="s">
        <v>19</v>
      </c>
      <c r="D64" s="298" t="s">
        <v>362</v>
      </c>
      <c r="E64" s="18" t="s">
        <v>19</v>
      </c>
      <c r="F64" s="299">
        <v>7.6799999999999997</v>
      </c>
      <c r="G64" s="39"/>
      <c r="H64" s="45"/>
    </row>
    <row r="65" s="2" customFormat="1" ht="16.8" customHeight="1">
      <c r="A65" s="39"/>
      <c r="B65" s="45"/>
      <c r="C65" s="298" t="s">
        <v>120</v>
      </c>
      <c r="D65" s="298" t="s">
        <v>186</v>
      </c>
      <c r="E65" s="18" t="s">
        <v>19</v>
      </c>
      <c r="F65" s="299">
        <v>123.38</v>
      </c>
      <c r="G65" s="39"/>
      <c r="H65" s="45"/>
    </row>
    <row r="66" s="2" customFormat="1" ht="16.8" customHeight="1">
      <c r="A66" s="39"/>
      <c r="B66" s="45"/>
      <c r="C66" s="300" t="s">
        <v>943</v>
      </c>
      <c r="D66" s="39"/>
      <c r="E66" s="39"/>
      <c r="F66" s="39"/>
      <c r="G66" s="39"/>
      <c r="H66" s="45"/>
    </row>
    <row r="67" s="2" customFormat="1" ht="16.8" customHeight="1">
      <c r="A67" s="39"/>
      <c r="B67" s="45"/>
      <c r="C67" s="298" t="s">
        <v>354</v>
      </c>
      <c r="D67" s="298" t="s">
        <v>355</v>
      </c>
      <c r="E67" s="18" t="s">
        <v>268</v>
      </c>
      <c r="F67" s="299">
        <v>123.38</v>
      </c>
      <c r="G67" s="39"/>
      <c r="H67" s="45"/>
    </row>
    <row r="68" s="2" customFormat="1" ht="16.8" customHeight="1">
      <c r="A68" s="39"/>
      <c r="B68" s="45"/>
      <c r="C68" s="298" t="s">
        <v>365</v>
      </c>
      <c r="D68" s="298" t="s">
        <v>366</v>
      </c>
      <c r="E68" s="18" t="s">
        <v>268</v>
      </c>
      <c r="F68" s="299">
        <v>74.028000000000006</v>
      </c>
      <c r="G68" s="39"/>
      <c r="H68" s="45"/>
    </row>
    <row r="69" s="2" customFormat="1" ht="16.8" customHeight="1">
      <c r="A69" s="39"/>
      <c r="B69" s="45"/>
      <c r="C69" s="294" t="s">
        <v>106</v>
      </c>
      <c r="D69" s="295" t="s">
        <v>19</v>
      </c>
      <c r="E69" s="296" t="s">
        <v>19</v>
      </c>
      <c r="F69" s="297">
        <v>-14.407</v>
      </c>
      <c r="G69" s="39"/>
      <c r="H69" s="45"/>
    </row>
    <row r="70" s="2" customFormat="1" ht="16.8" customHeight="1">
      <c r="A70" s="39"/>
      <c r="B70" s="45"/>
      <c r="C70" s="298" t="s">
        <v>19</v>
      </c>
      <c r="D70" s="298" t="s">
        <v>344</v>
      </c>
      <c r="E70" s="18" t="s">
        <v>19</v>
      </c>
      <c r="F70" s="299">
        <v>0</v>
      </c>
      <c r="G70" s="39"/>
      <c r="H70" s="45"/>
    </row>
    <row r="71" s="2" customFormat="1" ht="16.8" customHeight="1">
      <c r="A71" s="39"/>
      <c r="B71" s="45"/>
      <c r="C71" s="298" t="s">
        <v>19</v>
      </c>
      <c r="D71" s="298" t="s">
        <v>345</v>
      </c>
      <c r="E71" s="18" t="s">
        <v>19</v>
      </c>
      <c r="F71" s="299">
        <v>-13.638999999999999</v>
      </c>
      <c r="G71" s="39"/>
      <c r="H71" s="45"/>
    </row>
    <row r="72" s="2" customFormat="1" ht="16.8" customHeight="1">
      <c r="A72" s="39"/>
      <c r="B72" s="45"/>
      <c r="C72" s="298" t="s">
        <v>19</v>
      </c>
      <c r="D72" s="298" t="s">
        <v>346</v>
      </c>
      <c r="E72" s="18" t="s">
        <v>19</v>
      </c>
      <c r="F72" s="299">
        <v>-0.318</v>
      </c>
      <c r="G72" s="39"/>
      <c r="H72" s="45"/>
    </row>
    <row r="73" s="2" customFormat="1" ht="16.8" customHeight="1">
      <c r="A73" s="39"/>
      <c r="B73" s="45"/>
      <c r="C73" s="298" t="s">
        <v>19</v>
      </c>
      <c r="D73" s="298" t="s">
        <v>347</v>
      </c>
      <c r="E73" s="18" t="s">
        <v>19</v>
      </c>
      <c r="F73" s="299">
        <v>-0.45000000000000001</v>
      </c>
      <c r="G73" s="39"/>
      <c r="H73" s="45"/>
    </row>
    <row r="74" s="2" customFormat="1" ht="16.8" customHeight="1">
      <c r="A74" s="39"/>
      <c r="B74" s="45"/>
      <c r="C74" s="298" t="s">
        <v>106</v>
      </c>
      <c r="D74" s="298" t="s">
        <v>183</v>
      </c>
      <c r="E74" s="18" t="s">
        <v>19</v>
      </c>
      <c r="F74" s="299">
        <v>-14.407</v>
      </c>
      <c r="G74" s="39"/>
      <c r="H74" s="45"/>
    </row>
    <row r="75" s="2" customFormat="1" ht="16.8" customHeight="1">
      <c r="A75" s="39"/>
      <c r="B75" s="45"/>
      <c r="C75" s="300" t="s">
        <v>943</v>
      </c>
      <c r="D75" s="39"/>
      <c r="E75" s="39"/>
      <c r="F75" s="39"/>
      <c r="G75" s="39"/>
      <c r="H75" s="45"/>
    </row>
    <row r="76" s="2" customFormat="1" ht="16.8" customHeight="1">
      <c r="A76" s="39"/>
      <c r="B76" s="45"/>
      <c r="C76" s="298" t="s">
        <v>336</v>
      </c>
      <c r="D76" s="298" t="s">
        <v>337</v>
      </c>
      <c r="E76" s="18" t="s">
        <v>176</v>
      </c>
      <c r="F76" s="299">
        <v>55.728999999999999</v>
      </c>
      <c r="G76" s="39"/>
      <c r="H76" s="45"/>
    </row>
    <row r="77" s="2" customFormat="1" ht="16.8" customHeight="1">
      <c r="A77" s="39"/>
      <c r="B77" s="45"/>
      <c r="C77" s="298" t="s">
        <v>322</v>
      </c>
      <c r="D77" s="298" t="s">
        <v>323</v>
      </c>
      <c r="E77" s="18" t="s">
        <v>176</v>
      </c>
      <c r="F77" s="299">
        <v>195.083</v>
      </c>
      <c r="G77" s="39"/>
      <c r="H77" s="45"/>
    </row>
    <row r="78" s="2" customFormat="1" ht="16.8" customHeight="1">
      <c r="A78" s="39"/>
      <c r="B78" s="45"/>
      <c r="C78" s="294" t="s">
        <v>108</v>
      </c>
      <c r="D78" s="295" t="s">
        <v>19</v>
      </c>
      <c r="E78" s="296" t="s">
        <v>19</v>
      </c>
      <c r="F78" s="297">
        <v>36.511000000000003</v>
      </c>
      <c r="G78" s="39"/>
      <c r="H78" s="45"/>
    </row>
    <row r="79" s="2" customFormat="1" ht="16.8" customHeight="1">
      <c r="A79" s="39"/>
      <c r="B79" s="45"/>
      <c r="C79" s="298" t="s">
        <v>19</v>
      </c>
      <c r="D79" s="298" t="s">
        <v>441</v>
      </c>
      <c r="E79" s="18" t="s">
        <v>19</v>
      </c>
      <c r="F79" s="299">
        <v>1.274</v>
      </c>
      <c r="G79" s="39"/>
      <c r="H79" s="45"/>
    </row>
    <row r="80" s="2" customFormat="1" ht="16.8" customHeight="1">
      <c r="A80" s="39"/>
      <c r="B80" s="45"/>
      <c r="C80" s="298" t="s">
        <v>19</v>
      </c>
      <c r="D80" s="298" t="s">
        <v>442</v>
      </c>
      <c r="E80" s="18" t="s">
        <v>19</v>
      </c>
      <c r="F80" s="299">
        <v>35.237000000000002</v>
      </c>
      <c r="G80" s="39"/>
      <c r="H80" s="45"/>
    </row>
    <row r="81" s="2" customFormat="1" ht="16.8" customHeight="1">
      <c r="A81" s="39"/>
      <c r="B81" s="45"/>
      <c r="C81" s="298" t="s">
        <v>108</v>
      </c>
      <c r="D81" s="298" t="s">
        <v>186</v>
      </c>
      <c r="E81" s="18" t="s">
        <v>19</v>
      </c>
      <c r="F81" s="299">
        <v>36.511000000000003</v>
      </c>
      <c r="G81" s="39"/>
      <c r="H81" s="45"/>
    </row>
    <row r="82" s="2" customFormat="1" ht="16.8" customHeight="1">
      <c r="A82" s="39"/>
      <c r="B82" s="45"/>
      <c r="C82" s="300" t="s">
        <v>943</v>
      </c>
      <c r="D82" s="39"/>
      <c r="E82" s="39"/>
      <c r="F82" s="39"/>
      <c r="G82" s="39"/>
      <c r="H82" s="45"/>
    </row>
    <row r="83" s="2" customFormat="1">
      <c r="A83" s="39"/>
      <c r="B83" s="45"/>
      <c r="C83" s="298" t="s">
        <v>436</v>
      </c>
      <c r="D83" s="298" t="s">
        <v>437</v>
      </c>
      <c r="E83" s="18" t="s">
        <v>176</v>
      </c>
      <c r="F83" s="299">
        <v>36.511000000000003</v>
      </c>
      <c r="G83" s="39"/>
      <c r="H83" s="45"/>
    </row>
    <row r="84" s="2" customFormat="1" ht="16.8" customHeight="1">
      <c r="A84" s="39"/>
      <c r="B84" s="45"/>
      <c r="C84" s="298" t="s">
        <v>322</v>
      </c>
      <c r="D84" s="298" t="s">
        <v>323</v>
      </c>
      <c r="E84" s="18" t="s">
        <v>176</v>
      </c>
      <c r="F84" s="299">
        <v>195.083</v>
      </c>
      <c r="G84" s="39"/>
      <c r="H84" s="45"/>
    </row>
    <row r="85" s="2" customFormat="1" ht="16.8" customHeight="1">
      <c r="A85" s="39"/>
      <c r="B85" s="45"/>
      <c r="C85" s="294" t="s">
        <v>111</v>
      </c>
      <c r="D85" s="295" t="s">
        <v>19</v>
      </c>
      <c r="E85" s="296" t="s">
        <v>19</v>
      </c>
      <c r="F85" s="297">
        <v>56.966999999999999</v>
      </c>
      <c r="G85" s="39"/>
      <c r="H85" s="45"/>
    </row>
    <row r="86" s="2" customFormat="1" ht="16.8" customHeight="1">
      <c r="A86" s="39"/>
      <c r="B86" s="45"/>
      <c r="C86" s="298" t="s">
        <v>19</v>
      </c>
      <c r="D86" s="298" t="s">
        <v>195</v>
      </c>
      <c r="E86" s="18" t="s">
        <v>19</v>
      </c>
      <c r="F86" s="299">
        <v>0</v>
      </c>
      <c r="G86" s="39"/>
      <c r="H86" s="45"/>
    </row>
    <row r="87" s="2" customFormat="1" ht="16.8" customHeight="1">
      <c r="A87" s="39"/>
      <c r="B87" s="45"/>
      <c r="C87" s="298" t="s">
        <v>19</v>
      </c>
      <c r="D87" s="298" t="s">
        <v>196</v>
      </c>
      <c r="E87" s="18" t="s">
        <v>19</v>
      </c>
      <c r="F87" s="299">
        <v>43.368000000000002</v>
      </c>
      <c r="G87" s="39"/>
      <c r="H87" s="45"/>
    </row>
    <row r="88" s="2" customFormat="1" ht="16.8" customHeight="1">
      <c r="A88" s="39"/>
      <c r="B88" s="45"/>
      <c r="C88" s="298" t="s">
        <v>19</v>
      </c>
      <c r="D88" s="298" t="s">
        <v>197</v>
      </c>
      <c r="E88" s="18" t="s">
        <v>19</v>
      </c>
      <c r="F88" s="299">
        <v>14.4</v>
      </c>
      <c r="G88" s="39"/>
      <c r="H88" s="45"/>
    </row>
    <row r="89" s="2" customFormat="1" ht="16.8" customHeight="1">
      <c r="A89" s="39"/>
      <c r="B89" s="45"/>
      <c r="C89" s="298" t="s">
        <v>19</v>
      </c>
      <c r="D89" s="298" t="s">
        <v>184</v>
      </c>
      <c r="E89" s="18" t="s">
        <v>19</v>
      </c>
      <c r="F89" s="299">
        <v>0</v>
      </c>
      <c r="G89" s="39"/>
      <c r="H89" s="45"/>
    </row>
    <row r="90" s="2" customFormat="1" ht="16.8" customHeight="1">
      <c r="A90" s="39"/>
      <c r="B90" s="45"/>
      <c r="C90" s="298" t="s">
        <v>19</v>
      </c>
      <c r="D90" s="298" t="s">
        <v>198</v>
      </c>
      <c r="E90" s="18" t="s">
        <v>19</v>
      </c>
      <c r="F90" s="299">
        <v>-0.80100000000000005</v>
      </c>
      <c r="G90" s="39"/>
      <c r="H90" s="45"/>
    </row>
    <row r="91" s="2" customFormat="1" ht="16.8" customHeight="1">
      <c r="A91" s="39"/>
      <c r="B91" s="45"/>
      <c r="C91" s="298" t="s">
        <v>111</v>
      </c>
      <c r="D91" s="298" t="s">
        <v>186</v>
      </c>
      <c r="E91" s="18" t="s">
        <v>19</v>
      </c>
      <c r="F91" s="299">
        <v>56.966999999999999</v>
      </c>
      <c r="G91" s="39"/>
      <c r="H91" s="45"/>
    </row>
    <row r="92" s="2" customFormat="1" ht="16.8" customHeight="1">
      <c r="A92" s="39"/>
      <c r="B92" s="45"/>
      <c r="C92" s="300" t="s">
        <v>943</v>
      </c>
      <c r="D92" s="39"/>
      <c r="E92" s="39"/>
      <c r="F92" s="39"/>
      <c r="G92" s="39"/>
      <c r="H92" s="45"/>
    </row>
    <row r="93" s="2" customFormat="1">
      <c r="A93" s="39"/>
      <c r="B93" s="45"/>
      <c r="C93" s="298" t="s">
        <v>190</v>
      </c>
      <c r="D93" s="298" t="s">
        <v>191</v>
      </c>
      <c r="E93" s="18" t="s">
        <v>176</v>
      </c>
      <c r="F93" s="299">
        <v>56.966999999999999</v>
      </c>
      <c r="G93" s="39"/>
      <c r="H93" s="45"/>
    </row>
    <row r="94" s="2" customFormat="1">
      <c r="A94" s="39"/>
      <c r="B94" s="45"/>
      <c r="C94" s="298" t="s">
        <v>221</v>
      </c>
      <c r="D94" s="298" t="s">
        <v>222</v>
      </c>
      <c r="E94" s="18" t="s">
        <v>176</v>
      </c>
      <c r="F94" s="299">
        <v>28.484000000000002</v>
      </c>
      <c r="G94" s="39"/>
      <c r="H94" s="45"/>
    </row>
    <row r="95" s="2" customFormat="1">
      <c r="A95" s="39"/>
      <c r="B95" s="45"/>
      <c r="C95" s="298" t="s">
        <v>242</v>
      </c>
      <c r="D95" s="298" t="s">
        <v>243</v>
      </c>
      <c r="E95" s="18" t="s">
        <v>176</v>
      </c>
      <c r="F95" s="299">
        <v>5.6970000000000001</v>
      </c>
      <c r="G95" s="39"/>
      <c r="H95" s="45"/>
    </row>
    <row r="96" s="2" customFormat="1">
      <c r="A96" s="39"/>
      <c r="B96" s="45"/>
      <c r="C96" s="298" t="s">
        <v>288</v>
      </c>
      <c r="D96" s="298" t="s">
        <v>289</v>
      </c>
      <c r="E96" s="18" t="s">
        <v>176</v>
      </c>
      <c r="F96" s="299">
        <v>127.684</v>
      </c>
      <c r="G96" s="39"/>
      <c r="H96" s="45"/>
    </row>
    <row r="97" s="2" customFormat="1">
      <c r="A97" s="39"/>
      <c r="B97" s="45"/>
      <c r="C97" s="298" t="s">
        <v>295</v>
      </c>
      <c r="D97" s="298" t="s">
        <v>296</v>
      </c>
      <c r="E97" s="18" t="s">
        <v>176</v>
      </c>
      <c r="F97" s="299">
        <v>191.52699999999999</v>
      </c>
      <c r="G97" s="39"/>
      <c r="H97" s="45"/>
    </row>
    <row r="98" s="2" customFormat="1">
      <c r="A98" s="39"/>
      <c r="B98" s="45"/>
      <c r="C98" s="298" t="s">
        <v>307</v>
      </c>
      <c r="D98" s="298" t="s">
        <v>308</v>
      </c>
      <c r="E98" s="18" t="s">
        <v>309</v>
      </c>
      <c r="F98" s="299">
        <v>574.58000000000004</v>
      </c>
      <c r="G98" s="39"/>
      <c r="H98" s="45"/>
    </row>
    <row r="99" s="2" customFormat="1" ht="16.8" customHeight="1">
      <c r="A99" s="39"/>
      <c r="B99" s="45"/>
      <c r="C99" s="298" t="s">
        <v>314</v>
      </c>
      <c r="D99" s="298" t="s">
        <v>315</v>
      </c>
      <c r="E99" s="18" t="s">
        <v>176</v>
      </c>
      <c r="F99" s="299">
        <v>572.83100000000002</v>
      </c>
      <c r="G99" s="39"/>
      <c r="H99" s="45"/>
    </row>
    <row r="100" s="2" customFormat="1" ht="16.8" customHeight="1">
      <c r="A100" s="39"/>
      <c r="B100" s="45"/>
      <c r="C100" s="298" t="s">
        <v>322</v>
      </c>
      <c r="D100" s="298" t="s">
        <v>323</v>
      </c>
      <c r="E100" s="18" t="s">
        <v>176</v>
      </c>
      <c r="F100" s="299">
        <v>195.083</v>
      </c>
      <c r="G100" s="39"/>
      <c r="H100" s="45"/>
    </row>
    <row r="101" s="2" customFormat="1" ht="16.8" customHeight="1">
      <c r="A101" s="39"/>
      <c r="B101" s="45"/>
      <c r="C101" s="294" t="s">
        <v>114</v>
      </c>
      <c r="D101" s="295" t="s">
        <v>19</v>
      </c>
      <c r="E101" s="296" t="s">
        <v>19</v>
      </c>
      <c r="F101" s="297">
        <v>4.9500000000000002</v>
      </c>
      <c r="G101" s="39"/>
      <c r="H101" s="45"/>
    </row>
    <row r="102" s="2" customFormat="1" ht="16.8" customHeight="1">
      <c r="A102" s="39"/>
      <c r="B102" s="45"/>
      <c r="C102" s="298" t="s">
        <v>19</v>
      </c>
      <c r="D102" s="298" t="s">
        <v>180</v>
      </c>
      <c r="E102" s="18" t="s">
        <v>19</v>
      </c>
      <c r="F102" s="299">
        <v>4.758</v>
      </c>
      <c r="G102" s="39"/>
      <c r="H102" s="45"/>
    </row>
    <row r="103" s="2" customFormat="1" ht="16.8" customHeight="1">
      <c r="A103" s="39"/>
      <c r="B103" s="45"/>
      <c r="C103" s="298" t="s">
        <v>19</v>
      </c>
      <c r="D103" s="298" t="s">
        <v>181</v>
      </c>
      <c r="E103" s="18" t="s">
        <v>19</v>
      </c>
      <c r="F103" s="299">
        <v>1.3839999999999999</v>
      </c>
      <c r="G103" s="39"/>
      <c r="H103" s="45"/>
    </row>
    <row r="104" s="2" customFormat="1" ht="16.8" customHeight="1">
      <c r="A104" s="39"/>
      <c r="B104" s="45"/>
      <c r="C104" s="298" t="s">
        <v>19</v>
      </c>
      <c r="D104" s="298" t="s">
        <v>182</v>
      </c>
      <c r="E104" s="18" t="s">
        <v>19</v>
      </c>
      <c r="F104" s="299">
        <v>0.89600000000000002</v>
      </c>
      <c r="G104" s="39"/>
      <c r="H104" s="45"/>
    </row>
    <row r="105" s="2" customFormat="1" ht="16.8" customHeight="1">
      <c r="A105" s="39"/>
      <c r="B105" s="45"/>
      <c r="C105" s="298" t="s">
        <v>19</v>
      </c>
      <c r="D105" s="298" t="s">
        <v>184</v>
      </c>
      <c r="E105" s="18" t="s">
        <v>19</v>
      </c>
      <c r="F105" s="299">
        <v>0</v>
      </c>
      <c r="G105" s="39"/>
      <c r="H105" s="45"/>
    </row>
    <row r="106" s="2" customFormat="1" ht="16.8" customHeight="1">
      <c r="A106" s="39"/>
      <c r="B106" s="45"/>
      <c r="C106" s="298" t="s">
        <v>19</v>
      </c>
      <c r="D106" s="298" t="s">
        <v>185</v>
      </c>
      <c r="E106" s="18" t="s">
        <v>19</v>
      </c>
      <c r="F106" s="299">
        <v>-2.0880000000000001</v>
      </c>
      <c r="G106" s="39"/>
      <c r="H106" s="45"/>
    </row>
    <row r="107" s="2" customFormat="1" ht="16.8" customHeight="1">
      <c r="A107" s="39"/>
      <c r="B107" s="45"/>
      <c r="C107" s="298" t="s">
        <v>114</v>
      </c>
      <c r="D107" s="298" t="s">
        <v>186</v>
      </c>
      <c r="E107" s="18" t="s">
        <v>19</v>
      </c>
      <c r="F107" s="299">
        <v>4.9500000000000002</v>
      </c>
      <c r="G107" s="39"/>
      <c r="H107" s="45"/>
    </row>
    <row r="108" s="2" customFormat="1" ht="16.8" customHeight="1">
      <c r="A108" s="39"/>
      <c r="B108" s="45"/>
      <c r="C108" s="300" t="s">
        <v>943</v>
      </c>
      <c r="D108" s="39"/>
      <c r="E108" s="39"/>
      <c r="F108" s="39"/>
      <c r="G108" s="39"/>
      <c r="H108" s="45"/>
    </row>
    <row r="109" s="2" customFormat="1">
      <c r="A109" s="39"/>
      <c r="B109" s="45"/>
      <c r="C109" s="298" t="s">
        <v>174</v>
      </c>
      <c r="D109" s="298" t="s">
        <v>175</v>
      </c>
      <c r="E109" s="18" t="s">
        <v>176</v>
      </c>
      <c r="F109" s="299">
        <v>4.9500000000000002</v>
      </c>
      <c r="G109" s="39"/>
      <c r="H109" s="45"/>
    </row>
    <row r="110" s="2" customFormat="1">
      <c r="A110" s="39"/>
      <c r="B110" s="45"/>
      <c r="C110" s="298" t="s">
        <v>214</v>
      </c>
      <c r="D110" s="298" t="s">
        <v>215</v>
      </c>
      <c r="E110" s="18" t="s">
        <v>176</v>
      </c>
      <c r="F110" s="299">
        <v>2.4750000000000001</v>
      </c>
      <c r="G110" s="39"/>
      <c r="H110" s="45"/>
    </row>
    <row r="111" s="2" customFormat="1">
      <c r="A111" s="39"/>
      <c r="B111" s="45"/>
      <c r="C111" s="298" t="s">
        <v>235</v>
      </c>
      <c r="D111" s="298" t="s">
        <v>236</v>
      </c>
      <c r="E111" s="18" t="s">
        <v>176</v>
      </c>
      <c r="F111" s="299">
        <v>0.495</v>
      </c>
      <c r="G111" s="39"/>
      <c r="H111" s="45"/>
    </row>
    <row r="112" s="2" customFormat="1" ht="16.8" customHeight="1">
      <c r="A112" s="39"/>
      <c r="B112" s="45"/>
      <c r="C112" s="298" t="s">
        <v>256</v>
      </c>
      <c r="D112" s="298" t="s">
        <v>257</v>
      </c>
      <c r="E112" s="18" t="s">
        <v>176</v>
      </c>
      <c r="F112" s="299">
        <v>28.350000000000001</v>
      </c>
      <c r="G112" s="39"/>
      <c r="H112" s="45"/>
    </row>
    <row r="113" s="2" customFormat="1">
      <c r="A113" s="39"/>
      <c r="B113" s="45"/>
      <c r="C113" s="298" t="s">
        <v>288</v>
      </c>
      <c r="D113" s="298" t="s">
        <v>289</v>
      </c>
      <c r="E113" s="18" t="s">
        <v>176</v>
      </c>
      <c r="F113" s="299">
        <v>127.684</v>
      </c>
      <c r="G113" s="39"/>
      <c r="H113" s="45"/>
    </row>
    <row r="114" s="2" customFormat="1">
      <c r="A114" s="39"/>
      <c r="B114" s="45"/>
      <c r="C114" s="298" t="s">
        <v>295</v>
      </c>
      <c r="D114" s="298" t="s">
        <v>296</v>
      </c>
      <c r="E114" s="18" t="s">
        <v>176</v>
      </c>
      <c r="F114" s="299">
        <v>191.52699999999999</v>
      </c>
      <c r="G114" s="39"/>
      <c r="H114" s="45"/>
    </row>
    <row r="115" s="2" customFormat="1">
      <c r="A115" s="39"/>
      <c r="B115" s="45"/>
      <c r="C115" s="298" t="s">
        <v>307</v>
      </c>
      <c r="D115" s="298" t="s">
        <v>308</v>
      </c>
      <c r="E115" s="18" t="s">
        <v>309</v>
      </c>
      <c r="F115" s="299">
        <v>574.58000000000004</v>
      </c>
      <c r="G115" s="39"/>
      <c r="H115" s="45"/>
    </row>
    <row r="116" s="2" customFormat="1" ht="16.8" customHeight="1">
      <c r="A116" s="39"/>
      <c r="B116" s="45"/>
      <c r="C116" s="298" t="s">
        <v>314</v>
      </c>
      <c r="D116" s="298" t="s">
        <v>315</v>
      </c>
      <c r="E116" s="18" t="s">
        <v>176</v>
      </c>
      <c r="F116" s="299">
        <v>572.83100000000002</v>
      </c>
      <c r="G116" s="39"/>
      <c r="H116" s="45"/>
    </row>
    <row r="117" s="2" customFormat="1" ht="16.8" customHeight="1">
      <c r="A117" s="39"/>
      <c r="B117" s="45"/>
      <c r="C117" s="298" t="s">
        <v>322</v>
      </c>
      <c r="D117" s="298" t="s">
        <v>323</v>
      </c>
      <c r="E117" s="18" t="s">
        <v>176</v>
      </c>
      <c r="F117" s="299">
        <v>195.083</v>
      </c>
      <c r="G117" s="39"/>
      <c r="H117" s="45"/>
    </row>
    <row r="118" s="2" customFormat="1" ht="16.8" customHeight="1">
      <c r="A118" s="39"/>
      <c r="B118" s="45"/>
      <c r="C118" s="294" t="s">
        <v>116</v>
      </c>
      <c r="D118" s="295" t="s">
        <v>19</v>
      </c>
      <c r="E118" s="296" t="s">
        <v>19</v>
      </c>
      <c r="F118" s="297">
        <v>257.29399999999998</v>
      </c>
      <c r="G118" s="39"/>
      <c r="H118" s="45"/>
    </row>
    <row r="119" s="2" customFormat="1" ht="16.8" customHeight="1">
      <c r="A119" s="39"/>
      <c r="B119" s="45"/>
      <c r="C119" s="298" t="s">
        <v>19</v>
      </c>
      <c r="D119" s="298" t="s">
        <v>206</v>
      </c>
      <c r="E119" s="18" t="s">
        <v>19</v>
      </c>
      <c r="F119" s="299">
        <v>5.2359999999999998</v>
      </c>
      <c r="G119" s="39"/>
      <c r="H119" s="45"/>
    </row>
    <row r="120" s="2" customFormat="1" ht="16.8" customHeight="1">
      <c r="A120" s="39"/>
      <c r="B120" s="45"/>
      <c r="C120" s="298" t="s">
        <v>19</v>
      </c>
      <c r="D120" s="298" t="s">
        <v>207</v>
      </c>
      <c r="E120" s="18" t="s">
        <v>19</v>
      </c>
      <c r="F120" s="299">
        <v>260.20800000000003</v>
      </c>
      <c r="G120" s="39"/>
      <c r="H120" s="45"/>
    </row>
    <row r="121" s="2" customFormat="1" ht="16.8" customHeight="1">
      <c r="A121" s="39"/>
      <c r="B121" s="45"/>
      <c r="C121" s="298" t="s">
        <v>19</v>
      </c>
      <c r="D121" s="298" t="s">
        <v>208</v>
      </c>
      <c r="E121" s="18" t="s">
        <v>19</v>
      </c>
      <c r="F121" s="299">
        <v>9.2159999999999993</v>
      </c>
      <c r="G121" s="39"/>
      <c r="H121" s="45"/>
    </row>
    <row r="122" s="2" customFormat="1" ht="16.8" customHeight="1">
      <c r="A122" s="39"/>
      <c r="B122" s="45"/>
      <c r="C122" s="298" t="s">
        <v>19</v>
      </c>
      <c r="D122" s="298" t="s">
        <v>209</v>
      </c>
      <c r="E122" s="18" t="s">
        <v>19</v>
      </c>
      <c r="F122" s="299">
        <v>1.792</v>
      </c>
      <c r="G122" s="39"/>
      <c r="H122" s="45"/>
    </row>
    <row r="123" s="2" customFormat="1" ht="16.8" customHeight="1">
      <c r="A123" s="39"/>
      <c r="B123" s="45"/>
      <c r="C123" s="298" t="s">
        <v>19</v>
      </c>
      <c r="D123" s="298" t="s">
        <v>184</v>
      </c>
      <c r="E123" s="18" t="s">
        <v>19</v>
      </c>
      <c r="F123" s="299">
        <v>0</v>
      </c>
      <c r="G123" s="39"/>
      <c r="H123" s="45"/>
    </row>
    <row r="124" s="2" customFormat="1" ht="16.8" customHeight="1">
      <c r="A124" s="39"/>
      <c r="B124" s="45"/>
      <c r="C124" s="298" t="s">
        <v>19</v>
      </c>
      <c r="D124" s="298" t="s">
        <v>210</v>
      </c>
      <c r="E124" s="18" t="s">
        <v>19</v>
      </c>
      <c r="F124" s="299">
        <v>-10.429</v>
      </c>
      <c r="G124" s="39"/>
      <c r="H124" s="45"/>
    </row>
    <row r="125" s="2" customFormat="1" ht="16.8" customHeight="1">
      <c r="A125" s="39"/>
      <c r="B125" s="45"/>
      <c r="C125" s="298" t="s">
        <v>19</v>
      </c>
      <c r="D125" s="298" t="s">
        <v>211</v>
      </c>
      <c r="E125" s="18" t="s">
        <v>19</v>
      </c>
      <c r="F125" s="299">
        <v>-8.7289999999999992</v>
      </c>
      <c r="G125" s="39"/>
      <c r="H125" s="45"/>
    </row>
    <row r="126" s="2" customFormat="1" ht="16.8" customHeight="1">
      <c r="A126" s="39"/>
      <c r="B126" s="45"/>
      <c r="C126" s="298" t="s">
        <v>116</v>
      </c>
      <c r="D126" s="298" t="s">
        <v>186</v>
      </c>
      <c r="E126" s="18" t="s">
        <v>19</v>
      </c>
      <c r="F126" s="299">
        <v>257.29399999999998</v>
      </c>
      <c r="G126" s="39"/>
      <c r="H126" s="45"/>
    </row>
    <row r="127" s="2" customFormat="1" ht="16.8" customHeight="1">
      <c r="A127" s="39"/>
      <c r="B127" s="45"/>
      <c r="C127" s="300" t="s">
        <v>943</v>
      </c>
      <c r="D127" s="39"/>
      <c r="E127" s="39"/>
      <c r="F127" s="39"/>
      <c r="G127" s="39"/>
      <c r="H127" s="45"/>
    </row>
    <row r="128" s="2" customFormat="1">
      <c r="A128" s="39"/>
      <c r="B128" s="45"/>
      <c r="C128" s="298" t="s">
        <v>201</v>
      </c>
      <c r="D128" s="298" t="s">
        <v>202</v>
      </c>
      <c r="E128" s="18" t="s">
        <v>176</v>
      </c>
      <c r="F128" s="299">
        <v>257.29399999999998</v>
      </c>
      <c r="G128" s="39"/>
      <c r="H128" s="45"/>
    </row>
    <row r="129" s="2" customFormat="1">
      <c r="A129" s="39"/>
      <c r="B129" s="45"/>
      <c r="C129" s="298" t="s">
        <v>228</v>
      </c>
      <c r="D129" s="298" t="s">
        <v>229</v>
      </c>
      <c r="E129" s="18" t="s">
        <v>176</v>
      </c>
      <c r="F129" s="299">
        <v>128.64699999999999</v>
      </c>
      <c r="G129" s="39"/>
      <c r="H129" s="45"/>
    </row>
    <row r="130" s="2" customFormat="1">
      <c r="A130" s="39"/>
      <c r="B130" s="45"/>
      <c r="C130" s="298" t="s">
        <v>249</v>
      </c>
      <c r="D130" s="298" t="s">
        <v>250</v>
      </c>
      <c r="E130" s="18" t="s">
        <v>176</v>
      </c>
      <c r="F130" s="299">
        <v>25.728999999999999</v>
      </c>
      <c r="G130" s="39"/>
      <c r="H130" s="45"/>
    </row>
    <row r="131" s="2" customFormat="1">
      <c r="A131" s="39"/>
      <c r="B131" s="45"/>
      <c r="C131" s="298" t="s">
        <v>288</v>
      </c>
      <c r="D131" s="298" t="s">
        <v>289</v>
      </c>
      <c r="E131" s="18" t="s">
        <v>176</v>
      </c>
      <c r="F131" s="299">
        <v>127.684</v>
      </c>
      <c r="G131" s="39"/>
      <c r="H131" s="45"/>
    </row>
    <row r="132" s="2" customFormat="1">
      <c r="A132" s="39"/>
      <c r="B132" s="45"/>
      <c r="C132" s="298" t="s">
        <v>295</v>
      </c>
      <c r="D132" s="298" t="s">
        <v>296</v>
      </c>
      <c r="E132" s="18" t="s">
        <v>176</v>
      </c>
      <c r="F132" s="299">
        <v>191.52699999999999</v>
      </c>
      <c r="G132" s="39"/>
      <c r="H132" s="45"/>
    </row>
    <row r="133" s="2" customFormat="1">
      <c r="A133" s="39"/>
      <c r="B133" s="45"/>
      <c r="C133" s="298" t="s">
        <v>307</v>
      </c>
      <c r="D133" s="298" t="s">
        <v>308</v>
      </c>
      <c r="E133" s="18" t="s">
        <v>309</v>
      </c>
      <c r="F133" s="299">
        <v>574.58000000000004</v>
      </c>
      <c r="G133" s="39"/>
      <c r="H133" s="45"/>
    </row>
    <row r="134" s="2" customFormat="1" ht="16.8" customHeight="1">
      <c r="A134" s="39"/>
      <c r="B134" s="45"/>
      <c r="C134" s="298" t="s">
        <v>314</v>
      </c>
      <c r="D134" s="298" t="s">
        <v>315</v>
      </c>
      <c r="E134" s="18" t="s">
        <v>176</v>
      </c>
      <c r="F134" s="299">
        <v>572.83100000000002</v>
      </c>
      <c r="G134" s="39"/>
      <c r="H134" s="45"/>
    </row>
    <row r="135" s="2" customFormat="1" ht="16.8" customHeight="1">
      <c r="A135" s="39"/>
      <c r="B135" s="45"/>
      <c r="C135" s="298" t="s">
        <v>322</v>
      </c>
      <c r="D135" s="298" t="s">
        <v>323</v>
      </c>
      <c r="E135" s="18" t="s">
        <v>176</v>
      </c>
      <c r="F135" s="299">
        <v>195.083</v>
      </c>
      <c r="G135" s="39"/>
      <c r="H135" s="45"/>
    </row>
    <row r="136" s="2" customFormat="1" ht="16.8" customHeight="1">
      <c r="A136" s="39"/>
      <c r="B136" s="45"/>
      <c r="C136" s="294" t="s">
        <v>118</v>
      </c>
      <c r="D136" s="295" t="s">
        <v>19</v>
      </c>
      <c r="E136" s="296" t="s">
        <v>19</v>
      </c>
      <c r="F136" s="297">
        <v>195.083</v>
      </c>
      <c r="G136" s="39"/>
      <c r="H136" s="45"/>
    </row>
    <row r="137" s="2" customFormat="1">
      <c r="A137" s="39"/>
      <c r="B137" s="45"/>
      <c r="C137" s="298" t="s">
        <v>19</v>
      </c>
      <c r="D137" s="298" t="s">
        <v>327</v>
      </c>
      <c r="E137" s="18" t="s">
        <v>19</v>
      </c>
      <c r="F137" s="299">
        <v>208.988</v>
      </c>
      <c r="G137" s="39"/>
      <c r="H137" s="45"/>
    </row>
    <row r="138" s="2" customFormat="1" ht="16.8" customHeight="1">
      <c r="A138" s="39"/>
      <c r="B138" s="45"/>
      <c r="C138" s="298" t="s">
        <v>19</v>
      </c>
      <c r="D138" s="298" t="s">
        <v>328</v>
      </c>
      <c r="E138" s="18" t="s">
        <v>19</v>
      </c>
      <c r="F138" s="299">
        <v>-13.904999999999999</v>
      </c>
      <c r="G138" s="39"/>
      <c r="H138" s="45"/>
    </row>
    <row r="139" s="2" customFormat="1" ht="16.8" customHeight="1">
      <c r="A139" s="39"/>
      <c r="B139" s="45"/>
      <c r="C139" s="298" t="s">
        <v>118</v>
      </c>
      <c r="D139" s="298" t="s">
        <v>186</v>
      </c>
      <c r="E139" s="18" t="s">
        <v>19</v>
      </c>
      <c r="F139" s="299">
        <v>195.083</v>
      </c>
      <c r="G139" s="39"/>
      <c r="H139" s="45"/>
    </row>
    <row r="140" s="2" customFormat="1" ht="16.8" customHeight="1">
      <c r="A140" s="39"/>
      <c r="B140" s="45"/>
      <c r="C140" s="300" t="s">
        <v>943</v>
      </c>
      <c r="D140" s="39"/>
      <c r="E140" s="39"/>
      <c r="F140" s="39"/>
      <c r="G140" s="39"/>
      <c r="H140" s="45"/>
    </row>
    <row r="141" s="2" customFormat="1" ht="16.8" customHeight="1">
      <c r="A141" s="39"/>
      <c r="B141" s="45"/>
      <c r="C141" s="298" t="s">
        <v>322</v>
      </c>
      <c r="D141" s="298" t="s">
        <v>323</v>
      </c>
      <c r="E141" s="18" t="s">
        <v>176</v>
      </c>
      <c r="F141" s="299">
        <v>195.083</v>
      </c>
      <c r="G141" s="39"/>
      <c r="H141" s="45"/>
    </row>
    <row r="142" s="2" customFormat="1">
      <c r="A142" s="39"/>
      <c r="B142" s="45"/>
      <c r="C142" s="298" t="s">
        <v>282</v>
      </c>
      <c r="D142" s="298" t="s">
        <v>283</v>
      </c>
      <c r="E142" s="18" t="s">
        <v>176</v>
      </c>
      <c r="F142" s="299">
        <v>253.62000000000001</v>
      </c>
      <c r="G142" s="39"/>
      <c r="H142" s="45"/>
    </row>
    <row r="143" s="2" customFormat="1" ht="16.8" customHeight="1">
      <c r="A143" s="39"/>
      <c r="B143" s="45"/>
      <c r="C143" s="298" t="s">
        <v>301</v>
      </c>
      <c r="D143" s="298" t="s">
        <v>302</v>
      </c>
      <c r="E143" s="18" t="s">
        <v>176</v>
      </c>
      <c r="F143" s="299">
        <v>253.62000000000001</v>
      </c>
      <c r="G143" s="39"/>
      <c r="H143" s="45"/>
    </row>
    <row r="144" s="2" customFormat="1" ht="16.8" customHeight="1">
      <c r="A144" s="39"/>
      <c r="B144" s="45"/>
      <c r="C144" s="298" t="s">
        <v>314</v>
      </c>
      <c r="D144" s="298" t="s">
        <v>315</v>
      </c>
      <c r="E144" s="18" t="s">
        <v>176</v>
      </c>
      <c r="F144" s="299">
        <v>572.83100000000002</v>
      </c>
      <c r="G144" s="39"/>
      <c r="H144" s="45"/>
    </row>
    <row r="145" s="2" customFormat="1" ht="16.8" customHeight="1">
      <c r="A145" s="39"/>
      <c r="B145" s="45"/>
      <c r="C145" s="298" t="s">
        <v>331</v>
      </c>
      <c r="D145" s="298" t="s">
        <v>332</v>
      </c>
      <c r="E145" s="18" t="s">
        <v>309</v>
      </c>
      <c r="F145" s="299">
        <v>390.166</v>
      </c>
      <c r="G145" s="39"/>
      <c r="H145" s="45"/>
    </row>
    <row r="146" s="2" customFormat="1" ht="26.4" customHeight="1">
      <c r="A146" s="39"/>
      <c r="B146" s="45"/>
      <c r="C146" s="293" t="s">
        <v>944</v>
      </c>
      <c r="D146" s="293" t="s">
        <v>87</v>
      </c>
      <c r="E146" s="39"/>
      <c r="F146" s="39"/>
      <c r="G146" s="39"/>
      <c r="H146" s="45"/>
    </row>
    <row r="147" s="2" customFormat="1" ht="16.8" customHeight="1">
      <c r="A147" s="39"/>
      <c r="B147" s="45"/>
      <c r="C147" s="294" t="s">
        <v>97</v>
      </c>
      <c r="D147" s="295" t="s">
        <v>19</v>
      </c>
      <c r="E147" s="296" t="s">
        <v>19</v>
      </c>
      <c r="F147" s="297">
        <v>0.76800000000000002</v>
      </c>
      <c r="G147" s="39"/>
      <c r="H147" s="45"/>
    </row>
    <row r="148" s="2" customFormat="1" ht="16.8" customHeight="1">
      <c r="A148" s="39"/>
      <c r="B148" s="45"/>
      <c r="C148" s="294" t="s">
        <v>628</v>
      </c>
      <c r="D148" s="295" t="s">
        <v>19</v>
      </c>
      <c r="E148" s="296" t="s">
        <v>19</v>
      </c>
      <c r="F148" s="297">
        <v>4.7999999999999998</v>
      </c>
      <c r="G148" s="39"/>
      <c r="H148" s="45"/>
    </row>
    <row r="149" s="2" customFormat="1" ht="16.8" customHeight="1">
      <c r="A149" s="39"/>
      <c r="B149" s="45"/>
      <c r="C149" s="298" t="s">
        <v>628</v>
      </c>
      <c r="D149" s="298" t="s">
        <v>647</v>
      </c>
      <c r="E149" s="18" t="s">
        <v>19</v>
      </c>
      <c r="F149" s="299">
        <v>4.7999999999999998</v>
      </c>
      <c r="G149" s="39"/>
      <c r="H149" s="45"/>
    </row>
    <row r="150" s="2" customFormat="1" ht="16.8" customHeight="1">
      <c r="A150" s="39"/>
      <c r="B150" s="45"/>
      <c r="C150" s="300" t="s">
        <v>943</v>
      </c>
      <c r="D150" s="39"/>
      <c r="E150" s="39"/>
      <c r="F150" s="39"/>
      <c r="G150" s="39"/>
      <c r="H150" s="45"/>
    </row>
    <row r="151" s="2" customFormat="1" ht="16.8" customHeight="1">
      <c r="A151" s="39"/>
      <c r="B151" s="45"/>
      <c r="C151" s="298" t="s">
        <v>642</v>
      </c>
      <c r="D151" s="298" t="s">
        <v>643</v>
      </c>
      <c r="E151" s="18" t="s">
        <v>268</v>
      </c>
      <c r="F151" s="299">
        <v>4.7999999999999998</v>
      </c>
      <c r="G151" s="39"/>
      <c r="H151" s="45"/>
    </row>
    <row r="152" s="2" customFormat="1" ht="16.8" customHeight="1">
      <c r="A152" s="39"/>
      <c r="B152" s="45"/>
      <c r="C152" s="298" t="s">
        <v>714</v>
      </c>
      <c r="D152" s="298" t="s">
        <v>715</v>
      </c>
      <c r="E152" s="18" t="s">
        <v>268</v>
      </c>
      <c r="F152" s="299">
        <v>4.7999999999999998</v>
      </c>
      <c r="G152" s="39"/>
      <c r="H152" s="45"/>
    </row>
    <row r="153" s="2" customFormat="1" ht="16.8" customHeight="1">
      <c r="A153" s="39"/>
      <c r="B153" s="45"/>
      <c r="C153" s="298" t="s">
        <v>774</v>
      </c>
      <c r="D153" s="298" t="s">
        <v>775</v>
      </c>
      <c r="E153" s="18" t="s">
        <v>268</v>
      </c>
      <c r="F153" s="299">
        <v>4.7999999999999998</v>
      </c>
      <c r="G153" s="39"/>
      <c r="H153" s="45"/>
    </row>
    <row r="154" s="2" customFormat="1" ht="16.8" customHeight="1">
      <c r="A154" s="39"/>
      <c r="B154" s="45"/>
      <c r="C154" s="294" t="s">
        <v>630</v>
      </c>
      <c r="D154" s="295" t="s">
        <v>19</v>
      </c>
      <c r="E154" s="296" t="s">
        <v>19</v>
      </c>
      <c r="F154" s="297">
        <v>157.65000000000001</v>
      </c>
      <c r="G154" s="39"/>
      <c r="H154" s="45"/>
    </row>
    <row r="155" s="2" customFormat="1" ht="16.8" customHeight="1">
      <c r="A155" s="39"/>
      <c r="B155" s="45"/>
      <c r="C155" s="298" t="s">
        <v>19</v>
      </c>
      <c r="D155" s="298" t="s">
        <v>661</v>
      </c>
      <c r="E155" s="18" t="s">
        <v>19</v>
      </c>
      <c r="F155" s="299">
        <v>7.2000000000000002</v>
      </c>
      <c r="G155" s="39"/>
      <c r="H155" s="45"/>
    </row>
    <row r="156" s="2" customFormat="1" ht="16.8" customHeight="1">
      <c r="A156" s="39"/>
      <c r="B156" s="45"/>
      <c r="C156" s="298" t="s">
        <v>19</v>
      </c>
      <c r="D156" s="298" t="s">
        <v>662</v>
      </c>
      <c r="E156" s="18" t="s">
        <v>19</v>
      </c>
      <c r="F156" s="299">
        <v>125.09999999999999</v>
      </c>
      <c r="G156" s="39"/>
      <c r="H156" s="45"/>
    </row>
    <row r="157" s="2" customFormat="1" ht="16.8" customHeight="1">
      <c r="A157" s="39"/>
      <c r="B157" s="45"/>
      <c r="C157" s="298" t="s">
        <v>19</v>
      </c>
      <c r="D157" s="298" t="s">
        <v>663</v>
      </c>
      <c r="E157" s="18" t="s">
        <v>19</v>
      </c>
      <c r="F157" s="299">
        <v>25.350000000000001</v>
      </c>
      <c r="G157" s="39"/>
      <c r="H157" s="45"/>
    </row>
    <row r="158" s="2" customFormat="1" ht="16.8" customHeight="1">
      <c r="A158" s="39"/>
      <c r="B158" s="45"/>
      <c r="C158" s="298" t="s">
        <v>630</v>
      </c>
      <c r="D158" s="298" t="s">
        <v>186</v>
      </c>
      <c r="E158" s="18" t="s">
        <v>19</v>
      </c>
      <c r="F158" s="299">
        <v>157.65000000000001</v>
      </c>
      <c r="G158" s="39"/>
      <c r="H158" s="45"/>
    </row>
    <row r="159" s="2" customFormat="1" ht="16.8" customHeight="1">
      <c r="A159" s="39"/>
      <c r="B159" s="45"/>
      <c r="C159" s="300" t="s">
        <v>943</v>
      </c>
      <c r="D159" s="39"/>
      <c r="E159" s="39"/>
      <c r="F159" s="39"/>
      <c r="G159" s="39"/>
      <c r="H159" s="45"/>
    </row>
    <row r="160" s="2" customFormat="1" ht="16.8" customHeight="1">
      <c r="A160" s="39"/>
      <c r="B160" s="45"/>
      <c r="C160" s="298" t="s">
        <v>656</v>
      </c>
      <c r="D160" s="298" t="s">
        <v>657</v>
      </c>
      <c r="E160" s="18" t="s">
        <v>268</v>
      </c>
      <c r="F160" s="299">
        <v>157.65000000000001</v>
      </c>
      <c r="G160" s="39"/>
      <c r="H160" s="45"/>
    </row>
    <row r="161" s="2" customFormat="1" ht="16.8" customHeight="1">
      <c r="A161" s="39"/>
      <c r="B161" s="45"/>
      <c r="C161" s="298" t="s">
        <v>689</v>
      </c>
      <c r="D161" s="298" t="s">
        <v>690</v>
      </c>
      <c r="E161" s="18" t="s">
        <v>268</v>
      </c>
      <c r="F161" s="299">
        <v>157.65000000000001</v>
      </c>
      <c r="G161" s="39"/>
      <c r="H161" s="45"/>
    </row>
    <row r="162" s="2" customFormat="1" ht="16.8" customHeight="1">
      <c r="A162" s="39"/>
      <c r="B162" s="45"/>
      <c r="C162" s="298" t="s">
        <v>694</v>
      </c>
      <c r="D162" s="298" t="s">
        <v>695</v>
      </c>
      <c r="E162" s="18" t="s">
        <v>268</v>
      </c>
      <c r="F162" s="299">
        <v>157.65000000000001</v>
      </c>
      <c r="G162" s="39"/>
      <c r="H162" s="45"/>
    </row>
    <row r="163" s="2" customFormat="1" ht="16.8" customHeight="1">
      <c r="A163" s="39"/>
      <c r="B163" s="45"/>
      <c r="C163" s="294" t="s">
        <v>632</v>
      </c>
      <c r="D163" s="295" t="s">
        <v>19</v>
      </c>
      <c r="E163" s="296" t="s">
        <v>19</v>
      </c>
      <c r="F163" s="297">
        <v>484.89999999999998</v>
      </c>
      <c r="G163" s="39"/>
      <c r="H163" s="45"/>
    </row>
    <row r="164" s="2" customFormat="1" ht="16.8" customHeight="1">
      <c r="A164" s="39"/>
      <c r="B164" s="45"/>
      <c r="C164" s="298" t="s">
        <v>19</v>
      </c>
      <c r="D164" s="298" t="s">
        <v>669</v>
      </c>
      <c r="E164" s="18" t="s">
        <v>19</v>
      </c>
      <c r="F164" s="299">
        <v>22.949999999999999</v>
      </c>
      <c r="G164" s="39"/>
      <c r="H164" s="45"/>
    </row>
    <row r="165" s="2" customFormat="1" ht="16.8" customHeight="1">
      <c r="A165" s="39"/>
      <c r="B165" s="45"/>
      <c r="C165" s="298" t="s">
        <v>19</v>
      </c>
      <c r="D165" s="298" t="s">
        <v>670</v>
      </c>
      <c r="E165" s="18" t="s">
        <v>19</v>
      </c>
      <c r="F165" s="299">
        <v>368.35000000000002</v>
      </c>
      <c r="G165" s="39"/>
      <c r="H165" s="45"/>
    </row>
    <row r="166" s="2" customFormat="1" ht="16.8" customHeight="1">
      <c r="A166" s="39"/>
      <c r="B166" s="45"/>
      <c r="C166" s="298" t="s">
        <v>19</v>
      </c>
      <c r="D166" s="298" t="s">
        <v>671</v>
      </c>
      <c r="E166" s="18" t="s">
        <v>19</v>
      </c>
      <c r="F166" s="299">
        <v>93.599999999999994</v>
      </c>
      <c r="G166" s="39"/>
      <c r="H166" s="45"/>
    </row>
    <row r="167" s="2" customFormat="1" ht="16.8" customHeight="1">
      <c r="A167" s="39"/>
      <c r="B167" s="45"/>
      <c r="C167" s="298" t="s">
        <v>632</v>
      </c>
      <c r="D167" s="298" t="s">
        <v>186</v>
      </c>
      <c r="E167" s="18" t="s">
        <v>19</v>
      </c>
      <c r="F167" s="299">
        <v>484.89999999999998</v>
      </c>
      <c r="G167" s="39"/>
      <c r="H167" s="45"/>
    </row>
    <row r="168" s="2" customFormat="1" ht="16.8" customHeight="1">
      <c r="A168" s="39"/>
      <c r="B168" s="45"/>
      <c r="C168" s="300" t="s">
        <v>943</v>
      </c>
      <c r="D168" s="39"/>
      <c r="E168" s="39"/>
      <c r="F168" s="39"/>
      <c r="G168" s="39"/>
      <c r="H168" s="45"/>
    </row>
    <row r="169" s="2" customFormat="1" ht="16.8" customHeight="1">
      <c r="A169" s="39"/>
      <c r="B169" s="45"/>
      <c r="C169" s="298" t="s">
        <v>664</v>
      </c>
      <c r="D169" s="298" t="s">
        <v>665</v>
      </c>
      <c r="E169" s="18" t="s">
        <v>268</v>
      </c>
      <c r="F169" s="299">
        <v>484.89999999999998</v>
      </c>
      <c r="G169" s="39"/>
      <c r="H169" s="45"/>
    </row>
    <row r="170" s="2" customFormat="1" ht="16.8" customHeight="1">
      <c r="A170" s="39"/>
      <c r="B170" s="45"/>
      <c r="C170" s="298" t="s">
        <v>699</v>
      </c>
      <c r="D170" s="298" t="s">
        <v>700</v>
      </c>
      <c r="E170" s="18" t="s">
        <v>268</v>
      </c>
      <c r="F170" s="299">
        <v>484.89999999999998</v>
      </c>
      <c r="G170" s="39"/>
      <c r="H170" s="45"/>
    </row>
    <row r="171" s="2" customFormat="1" ht="16.8" customHeight="1">
      <c r="A171" s="39"/>
      <c r="B171" s="45"/>
      <c r="C171" s="298" t="s">
        <v>709</v>
      </c>
      <c r="D171" s="298" t="s">
        <v>710</v>
      </c>
      <c r="E171" s="18" t="s">
        <v>268</v>
      </c>
      <c r="F171" s="299">
        <v>484.89999999999998</v>
      </c>
      <c r="G171" s="39"/>
      <c r="H171" s="45"/>
    </row>
    <row r="172" s="2" customFormat="1" ht="16.8" customHeight="1">
      <c r="A172" s="39"/>
      <c r="B172" s="45"/>
      <c r="C172" s="294" t="s">
        <v>634</v>
      </c>
      <c r="D172" s="295" t="s">
        <v>19</v>
      </c>
      <c r="E172" s="296" t="s">
        <v>19</v>
      </c>
      <c r="F172" s="297">
        <v>608</v>
      </c>
      <c r="G172" s="39"/>
      <c r="H172" s="45"/>
    </row>
    <row r="173" s="2" customFormat="1" ht="16.8" customHeight="1">
      <c r="A173" s="39"/>
      <c r="B173" s="45"/>
      <c r="C173" s="298" t="s">
        <v>634</v>
      </c>
      <c r="D173" s="298" t="s">
        <v>677</v>
      </c>
      <c r="E173" s="18" t="s">
        <v>19</v>
      </c>
      <c r="F173" s="299">
        <v>608</v>
      </c>
      <c r="G173" s="39"/>
      <c r="H173" s="45"/>
    </row>
    <row r="174" s="2" customFormat="1" ht="16.8" customHeight="1">
      <c r="A174" s="39"/>
      <c r="B174" s="45"/>
      <c r="C174" s="300" t="s">
        <v>943</v>
      </c>
      <c r="D174" s="39"/>
      <c r="E174" s="39"/>
      <c r="F174" s="39"/>
      <c r="G174" s="39"/>
      <c r="H174" s="45"/>
    </row>
    <row r="175" s="2" customFormat="1">
      <c r="A175" s="39"/>
      <c r="B175" s="45"/>
      <c r="C175" s="298" t="s">
        <v>672</v>
      </c>
      <c r="D175" s="298" t="s">
        <v>673</v>
      </c>
      <c r="E175" s="18" t="s">
        <v>268</v>
      </c>
      <c r="F175" s="299">
        <v>608</v>
      </c>
      <c r="G175" s="39"/>
      <c r="H175" s="45"/>
    </row>
    <row r="176" s="2" customFormat="1">
      <c r="A176" s="39"/>
      <c r="B176" s="45"/>
      <c r="C176" s="298" t="s">
        <v>704</v>
      </c>
      <c r="D176" s="298" t="s">
        <v>705</v>
      </c>
      <c r="E176" s="18" t="s">
        <v>268</v>
      </c>
      <c r="F176" s="299">
        <v>608</v>
      </c>
      <c r="G176" s="39"/>
      <c r="H176" s="45"/>
    </row>
    <row r="177" s="2" customFormat="1" ht="16.8" customHeight="1">
      <c r="A177" s="39"/>
      <c r="B177" s="45"/>
      <c r="C177" s="294" t="s">
        <v>636</v>
      </c>
      <c r="D177" s="295" t="s">
        <v>19</v>
      </c>
      <c r="E177" s="296" t="s">
        <v>19</v>
      </c>
      <c r="F177" s="297">
        <v>115.7</v>
      </c>
      <c r="G177" s="39"/>
      <c r="H177" s="45"/>
    </row>
    <row r="178" s="2" customFormat="1" ht="16.8" customHeight="1">
      <c r="A178" s="39"/>
      <c r="B178" s="45"/>
      <c r="C178" s="298" t="s">
        <v>19</v>
      </c>
      <c r="D178" s="298" t="s">
        <v>653</v>
      </c>
      <c r="E178" s="18" t="s">
        <v>19</v>
      </c>
      <c r="F178" s="299">
        <v>4.9500000000000002</v>
      </c>
      <c r="G178" s="39"/>
      <c r="H178" s="45"/>
    </row>
    <row r="179" s="2" customFormat="1" ht="16.8" customHeight="1">
      <c r="A179" s="39"/>
      <c r="B179" s="45"/>
      <c r="C179" s="298" t="s">
        <v>19</v>
      </c>
      <c r="D179" s="298" t="s">
        <v>654</v>
      </c>
      <c r="E179" s="18" t="s">
        <v>19</v>
      </c>
      <c r="F179" s="299">
        <v>90.349999999999994</v>
      </c>
      <c r="G179" s="39"/>
      <c r="H179" s="45"/>
    </row>
    <row r="180" s="2" customFormat="1" ht="16.8" customHeight="1">
      <c r="A180" s="39"/>
      <c r="B180" s="45"/>
      <c r="C180" s="298" t="s">
        <v>19</v>
      </c>
      <c r="D180" s="298" t="s">
        <v>655</v>
      </c>
      <c r="E180" s="18" t="s">
        <v>19</v>
      </c>
      <c r="F180" s="299">
        <v>20.399999999999999</v>
      </c>
      <c r="G180" s="39"/>
      <c r="H180" s="45"/>
    </row>
    <row r="181" s="2" customFormat="1" ht="16.8" customHeight="1">
      <c r="A181" s="39"/>
      <c r="B181" s="45"/>
      <c r="C181" s="298" t="s">
        <v>636</v>
      </c>
      <c r="D181" s="298" t="s">
        <v>186</v>
      </c>
      <c r="E181" s="18" t="s">
        <v>19</v>
      </c>
      <c r="F181" s="299">
        <v>115.7</v>
      </c>
      <c r="G181" s="39"/>
      <c r="H181" s="45"/>
    </row>
    <row r="182" s="2" customFormat="1" ht="16.8" customHeight="1">
      <c r="A182" s="39"/>
      <c r="B182" s="45"/>
      <c r="C182" s="300" t="s">
        <v>943</v>
      </c>
      <c r="D182" s="39"/>
      <c r="E182" s="39"/>
      <c r="F182" s="39"/>
      <c r="G182" s="39"/>
      <c r="H182" s="45"/>
    </row>
    <row r="183" s="2" customFormat="1">
      <c r="A183" s="39"/>
      <c r="B183" s="45"/>
      <c r="C183" s="298" t="s">
        <v>648</v>
      </c>
      <c r="D183" s="298" t="s">
        <v>649</v>
      </c>
      <c r="E183" s="18" t="s">
        <v>268</v>
      </c>
      <c r="F183" s="299">
        <v>115.7</v>
      </c>
      <c r="G183" s="39"/>
      <c r="H183" s="45"/>
    </row>
    <row r="184" s="2" customFormat="1" ht="16.8" customHeight="1">
      <c r="A184" s="39"/>
      <c r="B184" s="45"/>
      <c r="C184" s="298" t="s">
        <v>684</v>
      </c>
      <c r="D184" s="298" t="s">
        <v>685</v>
      </c>
      <c r="E184" s="18" t="s">
        <v>268</v>
      </c>
      <c r="F184" s="299">
        <v>115.7</v>
      </c>
      <c r="G184" s="39"/>
      <c r="H184" s="45"/>
    </row>
    <row r="185" s="2" customFormat="1" ht="16.8" customHeight="1">
      <c r="A185" s="39"/>
      <c r="B185" s="45"/>
      <c r="C185" s="294" t="s">
        <v>99</v>
      </c>
      <c r="D185" s="295" t="s">
        <v>19</v>
      </c>
      <c r="E185" s="296" t="s">
        <v>19</v>
      </c>
      <c r="F185" s="297">
        <v>2.3679999999999999</v>
      </c>
      <c r="G185" s="39"/>
      <c r="H185" s="45"/>
    </row>
    <row r="186" s="2" customFormat="1" ht="16.8" customHeight="1">
      <c r="A186" s="39"/>
      <c r="B186" s="45"/>
      <c r="C186" s="294" t="s">
        <v>395</v>
      </c>
      <c r="D186" s="295" t="s">
        <v>19</v>
      </c>
      <c r="E186" s="296" t="s">
        <v>19</v>
      </c>
      <c r="F186" s="297">
        <v>1.6000000000000001</v>
      </c>
      <c r="G186" s="39"/>
      <c r="H186" s="45"/>
    </row>
    <row r="187" s="2" customFormat="1" ht="16.8" customHeight="1">
      <c r="A187" s="39"/>
      <c r="B187" s="45"/>
      <c r="C187" s="294" t="s">
        <v>393</v>
      </c>
      <c r="D187" s="295" t="s">
        <v>19</v>
      </c>
      <c r="E187" s="296" t="s">
        <v>19</v>
      </c>
      <c r="F187" s="297">
        <v>0.76800000000000002</v>
      </c>
      <c r="G187" s="39"/>
      <c r="H187" s="45"/>
    </row>
    <row r="188" s="2" customFormat="1" ht="16.8" customHeight="1">
      <c r="A188" s="39"/>
      <c r="B188" s="45"/>
      <c r="C188" s="294" t="s">
        <v>102</v>
      </c>
      <c r="D188" s="295" t="s">
        <v>19</v>
      </c>
      <c r="E188" s="296" t="s">
        <v>19</v>
      </c>
      <c r="F188" s="297">
        <v>43.487000000000002</v>
      </c>
      <c r="G188" s="39"/>
      <c r="H188" s="45"/>
    </row>
    <row r="189" s="2" customFormat="1" ht="16.8" customHeight="1">
      <c r="A189" s="39"/>
      <c r="B189" s="45"/>
      <c r="C189" s="294" t="s">
        <v>104</v>
      </c>
      <c r="D189" s="295" t="s">
        <v>19</v>
      </c>
      <c r="E189" s="296" t="s">
        <v>19</v>
      </c>
      <c r="F189" s="297">
        <v>588</v>
      </c>
      <c r="G189" s="39"/>
      <c r="H189" s="45"/>
    </row>
    <row r="190" s="2" customFormat="1" ht="16.8" customHeight="1">
      <c r="A190" s="39"/>
      <c r="B190" s="45"/>
      <c r="C190" s="294" t="s">
        <v>106</v>
      </c>
      <c r="D190" s="295" t="s">
        <v>19</v>
      </c>
      <c r="E190" s="296" t="s">
        <v>19</v>
      </c>
      <c r="F190" s="297">
        <v>-9.5559999999999992</v>
      </c>
      <c r="G190" s="39"/>
      <c r="H190" s="45"/>
    </row>
    <row r="191" s="2" customFormat="1" ht="16.8" customHeight="1">
      <c r="A191" s="39"/>
      <c r="B191" s="45"/>
      <c r="C191" s="294" t="s">
        <v>108</v>
      </c>
      <c r="D191" s="295" t="s">
        <v>19</v>
      </c>
      <c r="E191" s="296" t="s">
        <v>19</v>
      </c>
      <c r="F191" s="297">
        <v>25.882999999999999</v>
      </c>
      <c r="G191" s="39"/>
      <c r="H191" s="45"/>
    </row>
    <row r="192" s="2" customFormat="1" ht="16.8" customHeight="1">
      <c r="A192" s="39"/>
      <c r="B192" s="45"/>
      <c r="C192" s="294" t="s">
        <v>111</v>
      </c>
      <c r="D192" s="295" t="s">
        <v>19</v>
      </c>
      <c r="E192" s="296" t="s">
        <v>19</v>
      </c>
      <c r="F192" s="297">
        <v>48.807000000000002</v>
      </c>
      <c r="G192" s="39"/>
      <c r="H192" s="45"/>
    </row>
    <row r="193" s="2" customFormat="1" ht="16.8" customHeight="1">
      <c r="A193" s="39"/>
      <c r="B193" s="45"/>
      <c r="C193" s="294" t="s">
        <v>114</v>
      </c>
      <c r="D193" s="295" t="s">
        <v>19</v>
      </c>
      <c r="E193" s="296" t="s">
        <v>19</v>
      </c>
      <c r="F193" s="297">
        <v>6.7169999999999996</v>
      </c>
      <c r="G193" s="39"/>
      <c r="H193" s="45"/>
    </row>
    <row r="194" s="2" customFormat="1" ht="16.8" customHeight="1">
      <c r="A194" s="39"/>
      <c r="B194" s="45"/>
      <c r="C194" s="294" t="s">
        <v>116</v>
      </c>
      <c r="D194" s="295" t="s">
        <v>19</v>
      </c>
      <c r="E194" s="296" t="s">
        <v>19</v>
      </c>
      <c r="F194" s="297">
        <v>175.572</v>
      </c>
      <c r="G194" s="39"/>
      <c r="H194" s="45"/>
    </row>
    <row r="195" s="2" customFormat="1" ht="16.8" customHeight="1">
      <c r="A195" s="39"/>
      <c r="B195" s="45"/>
      <c r="C195" s="294" t="s">
        <v>118</v>
      </c>
      <c r="D195" s="295" t="s">
        <v>19</v>
      </c>
      <c r="E195" s="296" t="s">
        <v>19</v>
      </c>
      <c r="F195" s="297">
        <v>137.54300000000001</v>
      </c>
      <c r="G195" s="39"/>
      <c r="H195" s="45"/>
    </row>
    <row r="196" s="2" customFormat="1" ht="7.44" customHeight="1">
      <c r="A196" s="39"/>
      <c r="B196" s="158"/>
      <c r="C196" s="159"/>
      <c r="D196" s="159"/>
      <c r="E196" s="159"/>
      <c r="F196" s="159"/>
      <c r="G196" s="159"/>
      <c r="H196" s="45"/>
    </row>
    <row r="197" s="2" customFormat="1">
      <c r="A197" s="39"/>
      <c r="B197" s="39"/>
      <c r="C197" s="39"/>
      <c r="D197" s="39"/>
      <c r="E197" s="39"/>
      <c r="F197" s="39"/>
      <c r="G197" s="39"/>
      <c r="H197" s="39"/>
    </row>
  </sheetData>
  <sheetProtection sheet="1" formatColumns="0" formatRows="0" objects="1" scenarios="1" spinCount="100000" saltValue="a37BP42lLbLLhK5h6LttQFKZRDZ246h1tKNccMLpodaeEv4aM4R1JjXdzXDtBNuXptHj3kcQ/gGPrWHn+8r7Mg==" hashValue="XdjQV05PxWYPrZedAvwhYNZZJ8vnKvTsufyr+SQP3pv6yWyiwtLQtgK+B4I+d2N94LmBSPkE8nin987SXGkzY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Martina Beňáková</dc:creator>
  <cp:lastModifiedBy>Martina Beňáková</cp:lastModifiedBy>
  <dcterms:created xsi:type="dcterms:W3CDTF">2023-11-07T13:11:46Z</dcterms:created>
  <dcterms:modified xsi:type="dcterms:W3CDTF">2023-11-07T13:11:52Z</dcterms:modified>
</cp:coreProperties>
</file>