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3032 - ZATEPLENÍ OBJEKTU..." sheetId="2" r:id="rId2"/>
  </sheets>
  <definedNames>
    <definedName name="_xlnm.Print_Area" localSheetId="0">'Rekapitulace stavby'!$D$4:$AO$76,'Rekapitulace stavby'!$C$82:$AQ$97</definedName>
    <definedName name="_xlnm._FilterDatabase" localSheetId="1" hidden="1">'23032 - ZATEPLENÍ OBJEKTU...'!$C$145:$L$559</definedName>
    <definedName name="_xlnm.Print_Area" localSheetId="1">'23032 - ZATEPLENÍ OBJEKTU...'!$C$4:$K$76,'23032 - ZATEPLENÍ OBJEKTU...'!$C$82:$K$125,'23032 - ZATEPLENÍ OBJEKTU...'!$C$131:$L$559</definedName>
    <definedName name="_xlnm.Print_Titles" localSheetId="0">'Rekapitulace stavby'!$92:$92</definedName>
    <definedName name="_xlnm.Print_Titles" localSheetId="1">'23032 - ZATEPLENÍ OBJEKTU...'!$145:$145</definedName>
  </definedNames>
  <calcPr fullCalcOnLoad="1"/>
</workbook>
</file>

<file path=xl/sharedStrings.xml><?xml version="1.0" encoding="utf-8"?>
<sst xmlns="http://schemas.openxmlformats.org/spreadsheetml/2006/main" count="5204" uniqueCount="1191">
  <si>
    <t>Export Komplet</t>
  </si>
  <si>
    <t/>
  </si>
  <si>
    <t>2.0</t>
  </si>
  <si>
    <t>False</t>
  </si>
  <si>
    <t>True</t>
  </si>
  <si>
    <t>{ce660081-fe6e-4a25-a461-8d6cca0d6789}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</si>
  <si>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</si>
  <si>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</si>
  <si>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</si>
  <si>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</si>
  <si>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</si>
  <si>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</si>
  <si>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</si>
  <si>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</si>
  <si>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</si>
  <si>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23032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</si>
  <si>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</si>
  <si>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</si>
  <si>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ZATEPLENÍ OBJEKTU POLEPSKÁ 550/UBYTOVNA - II. ETAPA</t>
  </si>
  <si>
    <t>KSO:</t>
  </si>
  <si>
    <t>CC-CZ:</t>
  </si>
  <si>
    <t>Místo:</t>
  </si>
  <si>
    <t>Kolín, Polepská 550, st. parc. č. 3242</t>
  </si>
  <si>
    <t>Datum:</t>
  </si>
  <si>
    <t>21. 6. 2023</t>
  </si>
  <si>
    <t>Zadavatel:</t>
  </si>
  <si>
    <t>IČ:</t>
  </si>
  <si>
    <t>Město Kolín, Karlovo náměstí 78, Kolín I</t>
  </si>
  <si>
    <t>DIČ:</t>
  </si>
  <si>
    <t>Uchazeč:</t>
  </si>
  <si>
    <t>Vyplň údaj</t>
  </si>
  <si>
    <t>Projektant:</t>
  </si>
  <si>
    <t>27210341</t>
  </si>
  <si>
    <t>AZ PROJECT spol. s r.o., Plynárenská 830, Kolín IV</t>
  </si>
  <si>
    <t>CZ27210341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</si>
  <si>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</si>
  <si>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</si>
  <si>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</si>
  <si>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</si>
  <si>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</si>
  <si>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</si>
  <si>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</si>
  <si>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</si>
  <si>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</si>
  <si>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</si>
  <si>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</si>
  <si>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</si>
  <si>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</si>
  <si>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</si>
  <si>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</si>
  <si>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</si>
  <si>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</si>
  <si>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</si>
  <si>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</si>
  <si>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</si>
  <si>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</si>
  <si>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</si>
  <si>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</si>
  <si>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</si>
  <si>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</si>
  <si>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</si>
  <si>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</si>
  <si>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</si>
  <si>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</si>
  <si>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</si>
  <si>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</si>
  <si>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</si>
  <si>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</si>
  <si>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</si>
  <si>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</si>
  <si>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</si>
  <si>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</si>
  <si>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</si>
  <si>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</si>
  <si>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</si>
  <si>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</si>
  <si>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</si>
  <si>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</si>
  <si>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</si>
  <si>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</si>
  <si>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</si>
  <si>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</si>
  <si>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</si>
  <si>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STA</t>
  </si>
  <si>
    <t>1</t>
  </si>
  <si>
    <t>{44c3f244-42ed-4f9e-a2d1-b96ef153b094}</t>
  </si>
  <si>
    <t>2</t>
  </si>
  <si>
    <t>/</t>
  </si>
  <si>
    <t>Soupis</t>
  </si>
  <si>
    <t>{b881bb3f-7805-4207-8a1a-92d79bd46bb9}</t>
  </si>
  <si>
    <t>KRYCÍ LIST SOUPISU PRACÍ</t>
  </si>
  <si>
    <t>Objekt:</t>
  </si>
  <si>
    <t>23032 - ZATEPLENÍ OBJEKTU POLEPSKÁ 550/UBYTOVNA - II. ETAPA</t>
  </si>
  <si>
    <t>Soupis: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</si>
  <si>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</si>
  <si>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</si>
  <si>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</si>
  <si>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</si>
  <si>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</si>
  <si>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</si>
  <si>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</si>
  <si>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</si>
  <si>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</si>
  <si>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</si>
  <si>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</si>
  <si>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</si>
  <si>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</si>
  <si>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</t>
  </si>
  <si>
    <t xml:space="preserve">    6 - Úpravy povrchů, podlahy a osazování výplní</t>
  </si>
  <si>
    <t xml:space="preserve">    9 - Ostatní konstrukce a práce-bourání</t>
  </si>
  <si>
    <t xml:space="preserve">      99 - Přesuny hmot a sutí</t>
  </si>
  <si>
    <t xml:space="preserve">    997 - Přesun sutě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</si>
  <si>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</si>
  <si>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</si>
  <si>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</si>
  <si>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</si>
  <si>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</si>
  <si>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Elektromontáže</t>
  </si>
  <si>
    <t xml:space="preserve">    743 - Hromosvod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</si>
  <si>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</si>
  <si>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</si>
  <si>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</si>
  <si>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</si>
  <si>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</si>
  <si>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</si>
  <si>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</si>
  <si>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</si>
  <si>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</si>
  <si>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</si>
  <si>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</si>
  <si>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</si>
  <si>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</si>
  <si>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</si>
  <si>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</si>
  <si>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</si>
  <si>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</si>
  <si>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</si>
  <si>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</si>
  <si>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</si>
  <si>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</si>
  <si>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</si>
  <si>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</si>
  <si>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</si>
  <si>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</si>
  <si>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</si>
  <si>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</si>
  <si>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</si>
  <si>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</si>
  <si>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</si>
  <si>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</si>
  <si>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</si>
  <si>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</si>
  <si>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</si>
  <si>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</si>
  <si>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2023 02</t>
  </si>
  <si>
    <t>4</t>
  </si>
  <si>
    <t>-693443477</t>
  </si>
  <si>
    <t>VV</t>
  </si>
  <si>
    <t>0,7*(12,3+0,7)"vstupní část</t>
  </si>
  <si>
    <t>113106190</t>
  </si>
  <si>
    <t>Rozebrání vozovek ze silničních dílců se spárami vyplněnými kamenivem strojně pl do 50 m2</t>
  </si>
  <si>
    <t>-583885996</t>
  </si>
  <si>
    <t>6*6</t>
  </si>
  <si>
    <t>3</t>
  </si>
  <si>
    <t>119002121</t>
  </si>
  <si>
    <t>Přechodová lávka délky do 2 m včetně zábradlí pro zabezpečení výkopu zřízení</t>
  </si>
  <si>
    <t>kus</t>
  </si>
  <si>
    <t>121889594</t>
  </si>
  <si>
    <t>M</t>
  </si>
  <si>
    <t>95250800</t>
  </si>
  <si>
    <t>denní nájem za 8 až 28 dnů lávky přechodové 2000x900 zábradlí v 1000mm</t>
  </si>
  <si>
    <t>8</t>
  </si>
  <si>
    <t>-1501456065</t>
  </si>
  <si>
    <t>1*90</t>
  </si>
  <si>
    <t>5</t>
  </si>
  <si>
    <t>119002122</t>
  </si>
  <si>
    <t>Přechodová lávka délky do 2 m včetně zábradlí pro zabezpečení výkopu odstranění</t>
  </si>
  <si>
    <t>-146390965</t>
  </si>
  <si>
    <t>6</t>
  </si>
  <si>
    <t>119003217</t>
  </si>
  <si>
    <t>Mobilní plotová zábrana vyplněná dráty výšky do 1,5 m pro zabezpečení výkopu zřízení</t>
  </si>
  <si>
    <t>m</t>
  </si>
  <si>
    <t>699632708</t>
  </si>
  <si>
    <t>7</t>
  </si>
  <si>
    <t>95250810</t>
  </si>
  <si>
    <t>denní nájem za 8 až 28 dnů zábrany plotové (mobilní) 1000x1000mm</t>
  </si>
  <si>
    <t>-1786818137</t>
  </si>
  <si>
    <t>90,000*34</t>
  </si>
  <si>
    <t>119003218</t>
  </si>
  <si>
    <t>Mobilní plotová zábrana vyplněná dráty výšky do 1,5 m pro zabezpečení výkopu odstranění</t>
  </si>
  <si>
    <t>-1245260055</t>
  </si>
  <si>
    <t>9</t>
  </si>
  <si>
    <t>11900321r</t>
  </si>
  <si>
    <t>stínící textilie na mobilní plot</t>
  </si>
  <si>
    <t>-216959497</t>
  </si>
  <si>
    <t>34*1,5</t>
  </si>
  <si>
    <t>10</t>
  </si>
  <si>
    <t>11900r</t>
  </si>
  <si>
    <t>Výstražné značky</t>
  </si>
  <si>
    <t>kpl</t>
  </si>
  <si>
    <t>405103527</t>
  </si>
  <si>
    <t>11</t>
  </si>
  <si>
    <t>122211101</t>
  </si>
  <si>
    <t>Odkopávky a prokopávky v hornině třídy těžitelnosti I, skupiny 3 ručně</t>
  </si>
  <si>
    <t>m3</t>
  </si>
  <si>
    <t>-369623326</t>
  </si>
  <si>
    <t>(12+1,4)*0,5*0,15+1,4*0,15*0,15"okap. chodník JZ</t>
  </si>
  <si>
    <t>12</t>
  </si>
  <si>
    <t>132212121</t>
  </si>
  <si>
    <t>Hloubení zapažených rýh šířky do 800 mm v soudržných horninách třídy těžitelnosti I skupiny 3 ručně</t>
  </si>
  <si>
    <t>-1272821252</t>
  </si>
  <si>
    <t>0,7*1,95*(0,15+12,3+0,7+5,975)</t>
  </si>
  <si>
    <t>13</t>
  </si>
  <si>
    <t>132212221</t>
  </si>
  <si>
    <t>Hloubení zapažených rýh šířky do 2000 mm v soudržných horninách třídy těžitelnosti I skupiny 3 ručně</t>
  </si>
  <si>
    <t>1726870065</t>
  </si>
  <si>
    <t>1,7*1,55*(1,4+4,625+0,7*2+12,3-2,15)</t>
  </si>
  <si>
    <t>14</t>
  </si>
  <si>
    <t>151201101</t>
  </si>
  <si>
    <t>Zřízení zátažného pažení a rozepření stěn rýh hl do 2 m</t>
  </si>
  <si>
    <t>-1011974906</t>
  </si>
  <si>
    <t>1,95*(0,7+0,15+12,3+0,7*2+5,975+0,7)</t>
  </si>
  <si>
    <t>1,35*(1,4+4,625+0,7*2+12,3-2,15)</t>
  </si>
  <si>
    <t>Součet</t>
  </si>
  <si>
    <t>151201111</t>
  </si>
  <si>
    <t>Odstranění zátažného pažení a rozepření stěn rýh hl do 2 m</t>
  </si>
  <si>
    <t>1974879951</t>
  </si>
  <si>
    <t>16</t>
  </si>
  <si>
    <t>162211201</t>
  </si>
  <si>
    <t>Vodorovné přemístění do 10 m nošením výkopku z horniny třídy těžitelnosti I skupiny 1 až 3</t>
  </si>
  <si>
    <t>265614253</t>
  </si>
  <si>
    <t>1,037+26,106+46,31</t>
  </si>
  <si>
    <t>17</t>
  </si>
  <si>
    <t>162211209</t>
  </si>
  <si>
    <t>Příplatek k vodorovnému přemístění nošením za každých dalších 10 m nošení výkopku z horniny třídy těžitelnosti I skupiny 1 až 3</t>
  </si>
  <si>
    <t>329510404</t>
  </si>
  <si>
    <t>18</t>
  </si>
  <si>
    <t>162751117</t>
  </si>
  <si>
    <t>Vodorovné přemístění přes 9 000 do 10000 m výkopku/sypaniny z horniny třídy těžitelnosti I skupiny 1 až 3</t>
  </si>
  <si>
    <t>1215399124</t>
  </si>
  <si>
    <t>19</t>
  </si>
  <si>
    <t>171201221</t>
  </si>
  <si>
    <t>Poplatek za uložení na skládce (skládkovné) zeminy a kamení kód odpadu 17 05 04</t>
  </si>
  <si>
    <t>t</t>
  </si>
  <si>
    <t>1139070808</t>
  </si>
  <si>
    <t>1,8*73,453</t>
  </si>
  <si>
    <t>20</t>
  </si>
  <si>
    <t>174111101</t>
  </si>
  <si>
    <t>Zásyp jam, šachet rýh nebo kolem objektů sypaninou se zhutněním ručně</t>
  </si>
  <si>
    <t>55496266</t>
  </si>
  <si>
    <t>1,65*0,7*(0,15+12,3+0,7+5,975)</t>
  </si>
  <si>
    <t>1,7*1,3*(0,7*2+12,3)</t>
  </si>
  <si>
    <t>58337403</t>
  </si>
  <si>
    <t>kamenivo dekorační (kačírek) frakce 16/32</t>
  </si>
  <si>
    <t>-442004689</t>
  </si>
  <si>
    <t>Zakládání</t>
  </si>
  <si>
    <t>22</t>
  </si>
  <si>
    <t>212751103</t>
  </si>
  <si>
    <t>Trativod z drenážních trubek flexibilních PVC-U SN 4 perforace 360° včetně lože otevřený výkop DN 80 pro meliorace</t>
  </si>
  <si>
    <t>-153046784</t>
  </si>
  <si>
    <t>0,15+12,3+0,7+0,7+5,975</t>
  </si>
  <si>
    <t>23</t>
  </si>
  <si>
    <t>69311011</t>
  </si>
  <si>
    <t>geotextilie tkaná PES 100/50kN/m</t>
  </si>
  <si>
    <t>-894864466</t>
  </si>
  <si>
    <t>19,825*0,7*1,15 "Přepočtené koeficientem množství</t>
  </si>
  <si>
    <t>24</t>
  </si>
  <si>
    <t>2131411R1</t>
  </si>
  <si>
    <t>Dodávka + montáž obalení drenáže geotextilí</t>
  </si>
  <si>
    <t>-307351589</t>
  </si>
  <si>
    <t>3,14*0,2*19,825</t>
  </si>
  <si>
    <t>25</t>
  </si>
  <si>
    <t>271572211</t>
  </si>
  <si>
    <t>Podsyp pod základové konstrukce se zhutněním z netříděného štěrkopísku</t>
  </si>
  <si>
    <t>-346172727</t>
  </si>
  <si>
    <t>0,7*1,6*(0,15+12,3+0,7+5,975)"JV+část SV</t>
  </si>
  <si>
    <t>1,55*1,3*(1,4+4,625+0,7*2+12,3-2,15)"část SV+SZ</t>
  </si>
  <si>
    <t>3*3*1"jímka JM</t>
  </si>
  <si>
    <t>26</t>
  </si>
  <si>
    <t>273321311</t>
  </si>
  <si>
    <t>Základové desky ze ŽB bez zvýšených nároků na prostředí tř. C 16/20</t>
  </si>
  <si>
    <t>1258059871</t>
  </si>
  <si>
    <t>0,5*0,215*6"řez 2-2 dobetonávka</t>
  </si>
  <si>
    <t>27</t>
  </si>
  <si>
    <t>279362021</t>
  </si>
  <si>
    <t>Výztuž základových zdí nosných svařovanými sítěmi Kari</t>
  </si>
  <si>
    <t>304516674</t>
  </si>
  <si>
    <t>0,5*6*3,4*1,08/1000*2</t>
  </si>
  <si>
    <t>Svislé a kompletní konstrukce</t>
  </si>
  <si>
    <t>28</t>
  </si>
  <si>
    <t>311231127</t>
  </si>
  <si>
    <t>Zdivo nosné z cihel dl 290 mm P20 až 25 na SMS 10 MPa</t>
  </si>
  <si>
    <t>1005662451</t>
  </si>
  <si>
    <t>0,2*0,49*0,8+0,41*(0,16+1,915)*0,8+1,08*0,485*0,7+1,1*0,25*0,7"atiky</t>
  </si>
  <si>
    <t>0,2*0,49*0,8+0,41*2,225*0,8+0,3*1,72*0,7+0,5*0,25*0,7</t>
  </si>
  <si>
    <t>29</t>
  </si>
  <si>
    <t>311272141.XLA</t>
  </si>
  <si>
    <t>Zdivo z tvárnic Ytong Statik PD 250 tl zdiva 250 mm</t>
  </si>
  <si>
    <t>51358237</t>
  </si>
  <si>
    <t>(0,6*2+1,1*2)*0,75</t>
  </si>
  <si>
    <t>30</t>
  </si>
  <si>
    <t>314231125</t>
  </si>
  <si>
    <t>Zdivo komínů a ventilací z cihel dl 290 mm pevnosti P20 až P 20 na SMS 5 Mpa</t>
  </si>
  <si>
    <t>535698883</t>
  </si>
  <si>
    <t>1,06*0,45*2*1,7+1,15*2,42*1,6+0,61*2,11*1,6</t>
  </si>
  <si>
    <t>31</t>
  </si>
  <si>
    <t>342272245.XLA</t>
  </si>
  <si>
    <t>Příčka z tvárnic Ytong Klasik 150 na tenkovrstvou maltu tl 150 mm</t>
  </si>
  <si>
    <t>-1466986944</t>
  </si>
  <si>
    <t>0,15*11,75"střecha det. A</t>
  </si>
  <si>
    <t>32</t>
  </si>
  <si>
    <t>342291131</t>
  </si>
  <si>
    <t>Ukotvení příček k betonovým konstrukcím plochými kotvami</t>
  </si>
  <si>
    <t>1886553108</t>
  </si>
  <si>
    <t>(0,6+1,1)*2"adekv. pol. kotvení Ytong tl. 250</t>
  </si>
  <si>
    <t>Komunikace</t>
  </si>
  <si>
    <t>33</t>
  </si>
  <si>
    <t>596211110</t>
  </si>
  <si>
    <t>Kladení zámkové dlažby komunikací pro pěší tl 60 mm skupiny A pl do 50 m2</t>
  </si>
  <si>
    <t>818617690</t>
  </si>
  <si>
    <t>0,5*(12,30+0,2)</t>
  </si>
  <si>
    <t>34</t>
  </si>
  <si>
    <t>59245032</t>
  </si>
  <si>
    <t>dlažba zámková profilová 230x140x60mm přírodní</t>
  </si>
  <si>
    <t>CS ÚRS 2023 01</t>
  </si>
  <si>
    <t>-848241886</t>
  </si>
  <si>
    <t>6,25</t>
  </si>
  <si>
    <t>Úpravy povrchů, podlahy a osazování výplní</t>
  </si>
  <si>
    <t>35</t>
  </si>
  <si>
    <t>617311141</t>
  </si>
  <si>
    <t>Vápenná omítka štuková dvouvrstvá světlíků nebo výtahových šachet nanášená ručně</t>
  </si>
  <si>
    <t>815798249</t>
  </si>
  <si>
    <t>1,1*4*0,5"nadezdění výstupu na střechu</t>
  </si>
  <si>
    <t>36</t>
  </si>
  <si>
    <t>61731r1</t>
  </si>
  <si>
    <t>Celoplošné vystěrkování otlučené fasády</t>
  </si>
  <si>
    <t>1469686104</t>
  </si>
  <si>
    <t>37</t>
  </si>
  <si>
    <t>621211001</t>
  </si>
  <si>
    <t>Montáž zateplení vnějších podhledů z polystyrénových desek tl do 40 mm</t>
  </si>
  <si>
    <t>1686460263</t>
  </si>
  <si>
    <t>0,25*0,6*4+0,15*0,6*2</t>
  </si>
  <si>
    <t>0,2*(0,6*4+1,6*8+0,6*4+1,2*2+0,3*4+1,2*4+1,6*3+1,6*3+1,2*2+0,6)</t>
  </si>
  <si>
    <t>0,2*(1,5+1)</t>
  </si>
  <si>
    <t>38</t>
  </si>
  <si>
    <t>28375931</t>
  </si>
  <si>
    <t>deska EPS 70 fasádní λ=0,039 tl 30mm</t>
  </si>
  <si>
    <t>-865106786</t>
  </si>
  <si>
    <t>9*1,02 'Přepočtené koeficientem množství</t>
  </si>
  <si>
    <t>39</t>
  </si>
  <si>
    <t>6212110R2</t>
  </si>
  <si>
    <t>Trhací zkoušky zateplení stěn + střechy + statika</t>
  </si>
  <si>
    <t>komplet</t>
  </si>
  <si>
    <t>1839020096</t>
  </si>
  <si>
    <t>40</t>
  </si>
  <si>
    <t>621211R02</t>
  </si>
  <si>
    <t>Zkoušky přídržnosti ETICS stěny + střechy</t>
  </si>
  <si>
    <t>-1513229248</t>
  </si>
  <si>
    <t>41</t>
  </si>
  <si>
    <t>6212510R1</t>
  </si>
  <si>
    <t xml:space="preserve">Dodávka + montáž geotextilie svisle </t>
  </si>
  <si>
    <t>-1036093442</t>
  </si>
  <si>
    <t>28,52+21,4+7,48+7,27+8,72+9,01</t>
  </si>
  <si>
    <t>42</t>
  </si>
  <si>
    <t>622143001</t>
  </si>
  <si>
    <t>Montáž omítkových plastových nebo pozinkovaných soklových profilů</t>
  </si>
  <si>
    <t>-1423375098</t>
  </si>
  <si>
    <t>(12,3*2+12-0,16*4)</t>
  </si>
  <si>
    <t>43</t>
  </si>
  <si>
    <t>5534301r</t>
  </si>
  <si>
    <t xml:space="preserve">profil soklový hliník pro vnější omítky </t>
  </si>
  <si>
    <t>-615553943</t>
  </si>
  <si>
    <t>35,96*1,05 'Přepočtené koeficientem množství</t>
  </si>
  <si>
    <t>44</t>
  </si>
  <si>
    <t>622143003</t>
  </si>
  <si>
    <t>Montáž omítkových plastových nebo pozinkovaných rohových profilů s tkaninou</t>
  </si>
  <si>
    <t>1165286238</t>
  </si>
  <si>
    <t>2*(0,5*4+0,3*3+1,6*4+3,55+1,3*2+0,6*2+2+1,6*5+0,6*2+1,9+1,3*2+1,6*5+1,3*2+0,6*2+1,9+1,5*3+1,3*2+1,2*2+1,9+0,6)"svislý</t>
  </si>
  <si>
    <t>0,65*4+0,65*2+0,4+1,6*2+1,5+0,6*2+1,2*2+0,3*2+1"okapnička</t>
  </si>
  <si>
    <t>2*(1,6*3+0,6*2+1,2*2+1,6+0,3*2)+1,6*3+1,2*2+1,6+0,6+0,6*2</t>
  </si>
  <si>
    <t>45</t>
  </si>
  <si>
    <t>59051510</t>
  </si>
  <si>
    <t>profil začišťovací s okapnicí PVC s výztužnou tkaninou pro nadpraží ETICS</t>
  </si>
  <si>
    <t>1023478056</t>
  </si>
  <si>
    <t>46*1,05 'Přepočtené koeficientem množství</t>
  </si>
  <si>
    <t>46</t>
  </si>
  <si>
    <t>55343026</t>
  </si>
  <si>
    <t>profil rohový Pz+PVC pro vnější omítky tl 15mm</t>
  </si>
  <si>
    <t>-717465229</t>
  </si>
  <si>
    <t>116,1*1,05 'Přepočtené koeficientem množství</t>
  </si>
  <si>
    <t>47</t>
  </si>
  <si>
    <t>622143004</t>
  </si>
  <si>
    <t>Montáž omítkových samolepících začišťovacích profilů pro spojení s okenním rámem</t>
  </si>
  <si>
    <t>1024029927</t>
  </si>
  <si>
    <t>46*2+116,1</t>
  </si>
  <si>
    <t>48</t>
  </si>
  <si>
    <t>59051500</t>
  </si>
  <si>
    <t>profil dilatační stěnový PVC s výztužnou tkaninou pro ETICS</t>
  </si>
  <si>
    <t>-1832013481</t>
  </si>
  <si>
    <t>208,1*1,05 'Přepočtené koeficientem množství</t>
  </si>
  <si>
    <t>49</t>
  </si>
  <si>
    <t>622211011</t>
  </si>
  <si>
    <t>Montáž zateplení vnějších stěn z polystyrénových desek tl do 80 mm</t>
  </si>
  <si>
    <t>422092656</t>
  </si>
  <si>
    <t>53,25"ZA5</t>
  </si>
  <si>
    <t>7,48"ZA6</t>
  </si>
  <si>
    <t>50</t>
  </si>
  <si>
    <t>28376456</t>
  </si>
  <si>
    <t>deska XPS hrana polodrážková a hladký povrch 500kPa tl 80mm</t>
  </si>
  <si>
    <t>-305559878</t>
  </si>
  <si>
    <t>7,48*1,05 'Přepočtené koeficientem množství</t>
  </si>
  <si>
    <t>51</t>
  </si>
  <si>
    <t>28375007</t>
  </si>
  <si>
    <t>deska EPS 70 pro konstrukce s malým zatížením λ=0,039 tl 80mm</t>
  </si>
  <si>
    <t>-804844075</t>
  </si>
  <si>
    <t>53,25*1,02 'Přepočtené koeficientem množství</t>
  </si>
  <si>
    <t>52</t>
  </si>
  <si>
    <t>622211031</t>
  </si>
  <si>
    <t>Montáž zateplení vnějších stěn z polystyrénových desek tl do 160 mm</t>
  </si>
  <si>
    <t>1711393743</t>
  </si>
  <si>
    <t>408,95"ZA1</t>
  </si>
  <si>
    <t>53,72</t>
  </si>
  <si>
    <t>30,08+16,48"NHA</t>
  </si>
  <si>
    <t>53</t>
  </si>
  <si>
    <t>28376425</t>
  </si>
  <si>
    <t>deska XPS hrana polodrážková a hladký povrch 300kPA tl 160mm</t>
  </si>
  <si>
    <t>1466554723</t>
  </si>
  <si>
    <t>53,72*1,05 'Přepočtené koeficientem množství</t>
  </si>
  <si>
    <t>54</t>
  </si>
  <si>
    <t>28376382</t>
  </si>
  <si>
    <t>deska XPS hrana polodrážková a hladký povrch 500kPa tl 100mm</t>
  </si>
  <si>
    <t>340864257</t>
  </si>
  <si>
    <t>46,56*1,05 'Přepočtené koeficientem množství</t>
  </si>
  <si>
    <t>55</t>
  </si>
  <si>
    <t>28375985</t>
  </si>
  <si>
    <t>deska EPS 100 fasádní λ=0,037 tl 160mm</t>
  </si>
  <si>
    <t>599087452</t>
  </si>
  <si>
    <t>408,95</t>
  </si>
  <si>
    <t>408,95*1,02 'Přepočtené koeficientem množství</t>
  </si>
  <si>
    <t>56</t>
  </si>
  <si>
    <t>622321111</t>
  </si>
  <si>
    <t>Vápenocementová omítka hrubá jednovrstvá zatřená vnějších stěn nanášená ručně</t>
  </si>
  <si>
    <t>-1974336898</t>
  </si>
  <si>
    <t>6,34+5,81+133,16+7,48+1,89-0,16*(14,6+15)"SZ</t>
  </si>
  <si>
    <t>0,15*(1,2*8+1,6*6*2+0,3*6+1,2*6*2+1,6*3+1,9*3*2+1,2*3*2+0,6*3+0,9+1,4*2)"ostění, podhledy</t>
  </si>
  <si>
    <t>0,1*(2+1,5*2)+0,6*12,3"stříška boky vstup, podhled střecha</t>
  </si>
  <si>
    <t xml:space="preserve">1,45*1,25*2+0,8*0,8*2+0,2*1,2+1,2*0,5"zídka vstup </t>
  </si>
  <si>
    <t>-(1,2*1,6*6+0,3*1,2*6+1,6*1,9*3+1,2*1,2*2+0,6*0,6+0,9*1,4)</t>
  </si>
  <si>
    <t>Mezisoučet</t>
  </si>
  <si>
    <t>21,4+147,97+6,7+(0,7+1)*6,3/2-0,16*14,4-0,16*13,7-0,1*0,7"SV</t>
  </si>
  <si>
    <t>-0,6*1,3*4+0,1*(0,6*4+1,3*2*4)</t>
  </si>
  <si>
    <t>28,52+105,65+12,5*0,7-0,08*3,2*2-0,16*9,8*2-0,1*0,8*2"JV</t>
  </si>
  <si>
    <t>-(1,6*1,6*11+1,5*3,55)+0,1*(1,6*11*3+1,5+3,55*2)</t>
  </si>
  <si>
    <t>0,34+0,84+0,86+0,31"JZ</t>
  </si>
  <si>
    <t>(1,06+0,45)*2*1,7+(1,15+2,42)*1,6*2+(0,61+2,11)*2*1,6"komíny bez zateplení</t>
  </si>
  <si>
    <t>57</t>
  </si>
  <si>
    <t>622325202</t>
  </si>
  <si>
    <t>Oprava stěn 1. PP pod izolací</t>
  </si>
  <si>
    <t>1246136491</t>
  </si>
  <si>
    <t>58</t>
  </si>
  <si>
    <t>622531012</t>
  </si>
  <si>
    <t>Tenkovrstvá silikonová zrnitá omítka tl. 1,5 mm včetně penetrace vnějších stěn</t>
  </si>
  <si>
    <t>427728248</t>
  </si>
  <si>
    <t>1,89+7,48+133,16+0,34+0,84+0,86+0,31+28,52+105,65+21,4+147,97</t>
  </si>
  <si>
    <t>0,16*(1,2*8+1,2*8*2+1+2*2+1,5+3,55*2+0,6*8+1,3*8*2+0,3*6+0,6*6*2+0,6*3)</t>
  </si>
  <si>
    <t>0,16*(1,6*8*3+1,6*3+1,9*3*2+1,6*3+1,5*2*3)</t>
  </si>
  <si>
    <t>(1,06+0,45)*2*1,7+(1,15+2,42)*1,6*2+(0,61+2,11)*2*1,6"komíny</t>
  </si>
  <si>
    <t>0,2*(1*2+2)+1*2+0,8*1,5*4+(0,8+1,1)*0,5/2*4+0,2*1,1*2"SZ stříška+zídky vstup</t>
  </si>
  <si>
    <t>59</t>
  </si>
  <si>
    <t>622531052</t>
  </si>
  <si>
    <t>Tenkovrstvá silikonová rýhovaná omítka tl. 2,0 mm včetně penetrace vnějších stěn - sokl</t>
  </si>
  <si>
    <t>-1729424849</t>
  </si>
  <si>
    <t>(12,3+0,16*2)*0,8-1,5*0,8-0,7*0,3*4+6,7+(0,7+1)*6,4/2+6,34+5,81</t>
  </si>
  <si>
    <t>60</t>
  </si>
  <si>
    <t>629991011</t>
  </si>
  <si>
    <t>Zakrytí výplní otvorů a svislých ploch fólií přilepenou lepící páskou</t>
  </si>
  <si>
    <t>1325200548</t>
  </si>
  <si>
    <t>0,3*0,3+0,6*0,3*6+1,6*1,6*8+0,6*1,3*4+1,2*1,6*2+0,3*0,6*4+1,2*1,6*4+1,6*1,9*3+1,6*1,5*3+1,2*1,2*2+0,6*0,6</t>
  </si>
  <si>
    <t>1,5*3,55+0,9*1,97</t>
  </si>
  <si>
    <t>61</t>
  </si>
  <si>
    <t>629995101</t>
  </si>
  <si>
    <t>Očištění vnějších ploch tlakovou vodou</t>
  </si>
  <si>
    <t>-226638511</t>
  </si>
  <si>
    <t>446,55</t>
  </si>
  <si>
    <t>62</t>
  </si>
  <si>
    <t>632451021</t>
  </si>
  <si>
    <t>Vyrovnávací potěr tl od 10 do 20 mm z MC 15 provedený v pásu</t>
  </si>
  <si>
    <t>264217455</t>
  </si>
  <si>
    <t>0,2*0,49+0,41*(0,16+1,915)+1,08*0,485+1,1*0,25"atiky</t>
  </si>
  <si>
    <t>0,2*0,49+0,41*2,225+0,3*1,72+0,5*0,25</t>
  </si>
  <si>
    <t>63</t>
  </si>
  <si>
    <t>632455521</t>
  </si>
  <si>
    <t>Potěr perlitocementový tl do 20 mm parapety</t>
  </si>
  <si>
    <t>713105303</t>
  </si>
  <si>
    <t>0,2*(0,3+0,6*6+1,6*8+0,6*4+1,2*2+0,3*4+1,2*4+1,6*3+1,6*3+1,2*2+0,6)</t>
  </si>
  <si>
    <t>64</t>
  </si>
  <si>
    <t>637211121</t>
  </si>
  <si>
    <t>Okapový chodník z betonových dlaždic tl 40 mm kladených do písku se zalitím spár MC</t>
  </si>
  <si>
    <t>-905133397</t>
  </si>
  <si>
    <t>0,5*(12,75+5,65+5,4+6,65)+1,05*0,65*2</t>
  </si>
  <si>
    <t>65</t>
  </si>
  <si>
    <t>64294R001</t>
  </si>
  <si>
    <t>Úprava skříní elektro</t>
  </si>
  <si>
    <t>-673615956</t>
  </si>
  <si>
    <t>Ostatní konstrukce a práce-bourání</t>
  </si>
  <si>
    <t>66</t>
  </si>
  <si>
    <t>916231213</t>
  </si>
  <si>
    <t>Osazení chodníkového obrubníku betonového stojatého s boční opěrou do lože z betonu prostého</t>
  </si>
  <si>
    <t>855207960</t>
  </si>
  <si>
    <t>12,5+0,15*2+6,2+5,9+6,75+12,3</t>
  </si>
  <si>
    <t>67</t>
  </si>
  <si>
    <t>59217017</t>
  </si>
  <si>
    <t>obrubník betonový chodníkový 1000x100x250mm</t>
  </si>
  <si>
    <t>2131846110</t>
  </si>
  <si>
    <t>68</t>
  </si>
  <si>
    <t>9197351R1</t>
  </si>
  <si>
    <t xml:space="preserve">Řezání stávajícího žlb.krytu hl do 150 mm - panely </t>
  </si>
  <si>
    <t>808822266</t>
  </si>
  <si>
    <t>69</t>
  </si>
  <si>
    <t>941111122</t>
  </si>
  <si>
    <t>Montáž lešení řadového trubkového lehkého s podlahami zatížení do 200 kg/m2 š do 1,2 m v do 25 m</t>
  </si>
  <si>
    <t>-624243354</t>
  </si>
  <si>
    <t>(12,3+0,16*2)*14,45"SZ</t>
  </si>
  <si>
    <t>(11,85+0,16*2+2)*14,45+3,42*1,05"JZ</t>
  </si>
  <si>
    <t>(12,15+0,16*2)*14,1"JV</t>
  </si>
  <si>
    <t>(1+5,9+1,4)*14,55+(4,55+1)*14,65+2,56*1,05"SV</t>
  </si>
  <si>
    <t>-208,348</t>
  </si>
  <si>
    <t>70</t>
  </si>
  <si>
    <t>941111222</t>
  </si>
  <si>
    <t>Příplatek k lešení řadovému trubkovému lehkému s podlahami š 1,2 m v 25 m za první a ZKD den použití</t>
  </si>
  <si>
    <t>726160528</t>
  </si>
  <si>
    <t>562,947*60</t>
  </si>
  <si>
    <t>71</t>
  </si>
  <si>
    <t>941111812</t>
  </si>
  <si>
    <t>Demontáž lešení řadového trubkového lehkého s podlahami zatížení do 200 kg/m2 š do 0,9 m v do 25 m</t>
  </si>
  <si>
    <t>302481336</t>
  </si>
  <si>
    <t>72</t>
  </si>
  <si>
    <t>944511111</t>
  </si>
  <si>
    <t>Montáž ochranné sítě z textilie z umělých vláken</t>
  </si>
  <si>
    <t>-1432277783</t>
  </si>
  <si>
    <t>(12,15+0,16*2+1+1)*14,1"JV</t>
  </si>
  <si>
    <t>73</t>
  </si>
  <si>
    <t>944511211</t>
  </si>
  <si>
    <t>Příplatek k ochranné síti za první a ZKD den použití</t>
  </si>
  <si>
    <t>-157738917</t>
  </si>
  <si>
    <t>204,027*60</t>
  </si>
  <si>
    <t>74</t>
  </si>
  <si>
    <t>944511811</t>
  </si>
  <si>
    <t>Demontáž ochranné sítě z textilie z umělých vláken</t>
  </si>
  <si>
    <t>-1328203186</t>
  </si>
  <si>
    <t>75</t>
  </si>
  <si>
    <t>949101111</t>
  </si>
  <si>
    <t>Lešení pomocné pro objekty pozemních staveb s lešeňovou podlahou v do 1,9 m zatížení do 150 kg/m2</t>
  </si>
  <si>
    <t>-1586079543</t>
  </si>
  <si>
    <t>1"pro úpravy výstupu na půdu</t>
  </si>
  <si>
    <t>76</t>
  </si>
  <si>
    <t>952902501</t>
  </si>
  <si>
    <t>Čištění střešních nebo nadstřešních konstrukcí plochých střech budov</t>
  </si>
  <si>
    <t>1326101602</t>
  </si>
  <si>
    <t>1,72*10,6+11,25*4,9-1,22*1,22+0,65*(0,75+0,6)+0,2*(0,6+1,7)-0,5*0,45-0,5*0,45</t>
  </si>
  <si>
    <t>77</t>
  </si>
  <si>
    <t>953841111</t>
  </si>
  <si>
    <t>Nástavec na komínový průduch nerezový v do 0,85 m D do 160 mm</t>
  </si>
  <si>
    <t>-884568948</t>
  </si>
  <si>
    <t>2"JZ</t>
  </si>
  <si>
    <t>78</t>
  </si>
  <si>
    <t>9538411R1</t>
  </si>
  <si>
    <t>Dodávka + montáž Meidingerova hlavice</t>
  </si>
  <si>
    <t>-2071525367</t>
  </si>
  <si>
    <t>79</t>
  </si>
  <si>
    <t>953961111</t>
  </si>
  <si>
    <t>Kotvy chemickým tmelem M 8 hl 80 mm do betonu, ŽB nebo kamene s vyvrtáním otvoru</t>
  </si>
  <si>
    <t>-1458904756</t>
  </si>
  <si>
    <t>24"střecha det. A</t>
  </si>
  <si>
    <t>80</t>
  </si>
  <si>
    <t>953965112</t>
  </si>
  <si>
    <t>Kotevní šroub pro chemické kotvy M 8 dl 150 mm</t>
  </si>
  <si>
    <t>-1653885037</t>
  </si>
  <si>
    <t>81</t>
  </si>
  <si>
    <t>962032230</t>
  </si>
  <si>
    <t>Bourání zdiva z cihel pálených nebo vápenopískových na MV nebo MVC do 1 m3</t>
  </si>
  <si>
    <t>-1886812694</t>
  </si>
  <si>
    <t>0,3*0,3*(2*1,5+2,1)"zdivo šachty</t>
  </si>
  <si>
    <t>82</t>
  </si>
  <si>
    <t>962032631</t>
  </si>
  <si>
    <t>Bourání zdiva komínového nad střechou z cihel na MV nebo MVC</t>
  </si>
  <si>
    <t>-1617906870</t>
  </si>
  <si>
    <t>83</t>
  </si>
  <si>
    <t>968062456</t>
  </si>
  <si>
    <t>Vybourání dřevěných dveřních zárubní</t>
  </si>
  <si>
    <t>-804041967</t>
  </si>
  <si>
    <t>84</t>
  </si>
  <si>
    <t>968072455</t>
  </si>
  <si>
    <t>Vybourání kovových dveřních zárubní pl do 2 m2</t>
  </si>
  <si>
    <t>38743023</t>
  </si>
  <si>
    <t>0,9*1,97</t>
  </si>
  <si>
    <t>85</t>
  </si>
  <si>
    <t>971042241</t>
  </si>
  <si>
    <t>Vybourání otvorů v betonových příčkách a zdech pl do 0,0225 m2 tl do 300 mm</t>
  </si>
  <si>
    <t>1163253036</t>
  </si>
  <si>
    <t>1"pro odvod vody SZ</t>
  </si>
  <si>
    <t>86</t>
  </si>
  <si>
    <t>977151121</t>
  </si>
  <si>
    <t>Jádrové vrty diamantovými korunkami do stavebních materiálů D přes 110 do 120 mm</t>
  </si>
  <si>
    <t>-585066270</t>
  </si>
  <si>
    <t>87</t>
  </si>
  <si>
    <t>977151123</t>
  </si>
  <si>
    <t>Jádrové vrty diamantovými korunkami do stavebních materiálů D přes 130 do 150 mm</t>
  </si>
  <si>
    <t>-287460433</t>
  </si>
  <si>
    <t>88</t>
  </si>
  <si>
    <t>977151124</t>
  </si>
  <si>
    <t>Jádrové vrty diamantovými korunkami do stavebních materiálů D přes 150 do 180 mm</t>
  </si>
  <si>
    <t>-1144190911</t>
  </si>
  <si>
    <t>89</t>
  </si>
  <si>
    <t>978015391</t>
  </si>
  <si>
    <t>Otlučení vnějších omítek MV nebo MVC  průčelí v rozsahu do 100 %</t>
  </si>
  <si>
    <t>-634346185</t>
  </si>
  <si>
    <t>159,86+99,625+155,326+148,582"SZ, JV</t>
  </si>
  <si>
    <t>99</t>
  </si>
  <si>
    <t>Přesuny hmot a sutí</t>
  </si>
  <si>
    <t>90</t>
  </si>
  <si>
    <t>997002611</t>
  </si>
  <si>
    <t>Nakládání suti a vybouraných hmot</t>
  </si>
  <si>
    <t>-1866958276</t>
  </si>
  <si>
    <t>64,561+0,778</t>
  </si>
  <si>
    <t>91</t>
  </si>
  <si>
    <t>997013501</t>
  </si>
  <si>
    <t>Odvoz suti na skládku a vybouraných hmot nebo meziskládku do 1 km se složením</t>
  </si>
  <si>
    <t>-1945911836</t>
  </si>
  <si>
    <t>92</t>
  </si>
  <si>
    <t>997013509</t>
  </si>
  <si>
    <t>Příplatek k odvozu suti a vybouraných hmot na skládku ZKD 1 km přes 1 km</t>
  </si>
  <si>
    <t>-571863724</t>
  </si>
  <si>
    <t>65,339*19</t>
  </si>
  <si>
    <t>997</t>
  </si>
  <si>
    <t>Přesun sutě</t>
  </si>
  <si>
    <t>93</t>
  </si>
  <si>
    <t>997013601</t>
  </si>
  <si>
    <t>Poplatek za uložení na skládce (skládkovné) stavebního odpadu betonového kód odpadu 17 01 01</t>
  </si>
  <si>
    <t>1096341192</t>
  </si>
  <si>
    <t>94</t>
  </si>
  <si>
    <t>997013602</t>
  </si>
  <si>
    <t>Poplatek za uložení na skládce (skládkovné) stavebního odpadu železobetonového kód odpadu 17 01 01</t>
  </si>
  <si>
    <t>-396186798</t>
  </si>
  <si>
    <t>95</t>
  </si>
  <si>
    <t>997013607</t>
  </si>
  <si>
    <t>Poplatek za uložení na skládce (skládkovné) stavebního odpadu keramického kód odpadu 17 01 03</t>
  </si>
  <si>
    <t>-2064922774</t>
  </si>
  <si>
    <t>96</t>
  </si>
  <si>
    <t>997013631</t>
  </si>
  <si>
    <t>Poplatek za uložení na skládce (skládkovné) stavebního odpadu směsného kód odpadu 17 09 04</t>
  </si>
  <si>
    <t>813664637</t>
  </si>
  <si>
    <t>65,339-12,966-2,366-14,4</t>
  </si>
  <si>
    <t>PSV</t>
  </si>
  <si>
    <t>Práce a dodávky PSV</t>
  </si>
  <si>
    <t>711</t>
  </si>
  <si>
    <t>Izolace proti vodě, vlhkosti a plynům</t>
  </si>
  <si>
    <t>97</t>
  </si>
  <si>
    <t>711161273</t>
  </si>
  <si>
    <t>Provedení izolace proti zemní vlhkosti svislé z nopové fólie</t>
  </si>
  <si>
    <t>372907556</t>
  </si>
  <si>
    <t>1,6*1,35</t>
  </si>
  <si>
    <t>98</t>
  </si>
  <si>
    <t>28323005</t>
  </si>
  <si>
    <t>fólie profilovaná (nopová) drenážní HDPE s výškou nopů 8mm</t>
  </si>
  <si>
    <t>-1587915938</t>
  </si>
  <si>
    <t>2,16*1,221 'Přepočtené koeficientem množství</t>
  </si>
  <si>
    <t>711471053</t>
  </si>
  <si>
    <t>Provedení vodorovné izolace proti tlakové vodě termoplasty fólií z nízkolehčeného PE</t>
  </si>
  <si>
    <t>916740202</t>
  </si>
  <si>
    <t>2*3"nad šachtičkou</t>
  </si>
  <si>
    <t>100</t>
  </si>
  <si>
    <t>998711203</t>
  </si>
  <si>
    <t>Přesun hmot procentní pro izolace proti vodě, vlhkosti a plynům v objektech v do 60 m</t>
  </si>
  <si>
    <t>%</t>
  </si>
  <si>
    <t>294038998</t>
  </si>
  <si>
    <t>712</t>
  </si>
  <si>
    <t>Povlakové krytiny</t>
  </si>
  <si>
    <t>101</t>
  </si>
  <si>
    <t>712363001</t>
  </si>
  <si>
    <t>Provedení povlakové krytiny střech do 10° termoplastickou fólií PVC rozvinutím a natažením v ploše</t>
  </si>
  <si>
    <t>-394931448</t>
  </si>
  <si>
    <t>12,25*2,75+11,25*2,15+10,6*1,72-0,5*0,45*2-0,15*0,9-1,22*1,22"vodorovná plocha</t>
  </si>
  <si>
    <t>0,1*10,6+1,22*4*0,2+0,15*(1,72*2+0,35+0,3+3,01+2,15+0,2+0,84+0,45+0,6+0,4+0,5*2+2,75+0,5*2+0,2)"svislé plochy</t>
  </si>
  <si>
    <t>(0,84+0,6+0,6+1,7)*0,41+(1,72*2+11,25)*0,38"atiky</t>
  </si>
  <si>
    <t>0,3*(1,22*2+0,62*2)"výlez</t>
  </si>
  <si>
    <t>102</t>
  </si>
  <si>
    <t>28322000</t>
  </si>
  <si>
    <t>fólie hydroizolační střešní mPVC mechanicky kotvená tl 2,0mm šedá</t>
  </si>
  <si>
    <t>-1288909863</t>
  </si>
  <si>
    <t>86,794*1,15 'Přepočtené koeficientem množství</t>
  </si>
  <si>
    <t>103</t>
  </si>
  <si>
    <t>712363003</t>
  </si>
  <si>
    <t>Provedení povlakové krytina střech do 10° spoj 2 pásů fólií PVC horkovzdušným navařením</t>
  </si>
  <si>
    <t>-1178660017</t>
  </si>
  <si>
    <t>104</t>
  </si>
  <si>
    <t>712363101</t>
  </si>
  <si>
    <t>Provedení povlakové krytiny střech do 10° ukotvení fólie talířov hmoždinkou do polystyrenu nebo vlny</t>
  </si>
  <si>
    <t>1379587778</t>
  </si>
  <si>
    <t>105</t>
  </si>
  <si>
    <t>59051223</t>
  </si>
  <si>
    <t>hmoždinka ETA univerzální šroubovací fasádní s kovovým trnem pro montáž TI 8x60x395mm</t>
  </si>
  <si>
    <t>-131620406</t>
  </si>
  <si>
    <t>380*1,15 'Přepočtené koeficientem množství</t>
  </si>
  <si>
    <t>106</t>
  </si>
  <si>
    <t>59051212</t>
  </si>
  <si>
    <t>hmoždinka ETA univerzální šroubovací fasádní s kovovým trnem pro montáž TI 8x60x175mm</t>
  </si>
  <si>
    <t>266542995</t>
  </si>
  <si>
    <t>175*1,15 'Přepočtené koeficientem množství</t>
  </si>
  <si>
    <t>107</t>
  </si>
  <si>
    <t>712363112</t>
  </si>
  <si>
    <t>Provedení povlakové krytiny střech do 10° překrytí talířové hmoždinky pruhem navařené fólie</t>
  </si>
  <si>
    <t>-1771279177</t>
  </si>
  <si>
    <t>108</t>
  </si>
  <si>
    <t>712363121</t>
  </si>
  <si>
    <t>Provedení povlakové krytiny střech do 10° provedení rohů a koutů nalepením izolačních tvarovek</t>
  </si>
  <si>
    <t>1021816694</t>
  </si>
  <si>
    <t>109</t>
  </si>
  <si>
    <t>28322070</t>
  </si>
  <si>
    <t>roh vnitřní pro střešní fólie mPVC šedé</t>
  </si>
  <si>
    <t>281010824</t>
  </si>
  <si>
    <t>10*1,15 'Přepočtené koeficientem množství</t>
  </si>
  <si>
    <t>110</t>
  </si>
  <si>
    <t>28322071</t>
  </si>
  <si>
    <t>roh vnější pro střešní fólie mPVC šedá</t>
  </si>
  <si>
    <t>-613537906</t>
  </si>
  <si>
    <t>12*1,15 'Přepočtené koeficientem množství</t>
  </si>
  <si>
    <t>111</t>
  </si>
  <si>
    <t>712363201</t>
  </si>
  <si>
    <t>Provedení povlakové krytiny střech do 10° montáž ukončujícího profilu přímého</t>
  </si>
  <si>
    <t>-1933861274</t>
  </si>
  <si>
    <t>12,25</t>
  </si>
  <si>
    <t>112</t>
  </si>
  <si>
    <t>59051</t>
  </si>
  <si>
    <t>ukončující profil</t>
  </si>
  <si>
    <t>1240078882</t>
  </si>
  <si>
    <t>113</t>
  </si>
  <si>
    <t>712391171</t>
  </si>
  <si>
    <t>Provedení povlakové krytiny střech do 10° podkladní textilní vrstvy</t>
  </si>
  <si>
    <t>-690036549</t>
  </si>
  <si>
    <t>78,574</t>
  </si>
  <si>
    <t>114</t>
  </si>
  <si>
    <t>69311317</t>
  </si>
  <si>
    <t>textilie netkaná HPPE 300g/m2</t>
  </si>
  <si>
    <t>197799269</t>
  </si>
  <si>
    <t>78,574*1,15 'Přepočtené koeficientem množství</t>
  </si>
  <si>
    <t>115</t>
  </si>
  <si>
    <t>712391172</t>
  </si>
  <si>
    <t>Provedení povlakové krytiny střech do 10° ochranné textilní vrstvy</t>
  </si>
  <si>
    <t>2112338918</t>
  </si>
  <si>
    <t>116</t>
  </si>
  <si>
    <t>69311316</t>
  </si>
  <si>
    <t>textilie netkaná HPPE 200g/m2</t>
  </si>
  <si>
    <t>1200086167</t>
  </si>
  <si>
    <t>117</t>
  </si>
  <si>
    <t>71240R001</t>
  </si>
  <si>
    <t>Úprava povrchu střech před zahájením prací</t>
  </si>
  <si>
    <t>1266505915</t>
  </si>
  <si>
    <t>118</t>
  </si>
  <si>
    <t>998712203</t>
  </si>
  <si>
    <t>Přesun hmot procentní pro krytiny povlakové v objektech v do 24 m</t>
  </si>
  <si>
    <t>-205320912</t>
  </si>
  <si>
    <t>713</t>
  </si>
  <si>
    <t>Izolace tepelné</t>
  </si>
  <si>
    <t>119</t>
  </si>
  <si>
    <t>713131141</t>
  </si>
  <si>
    <t>Montáž izolace tepelné stěn a základů lepením celoplošně rohoží, pásů, dílců, desek</t>
  </si>
  <si>
    <t>-806009273</t>
  </si>
  <si>
    <t>0,8*2+1,22*2"nadezděný výstup</t>
  </si>
  <si>
    <t>0,15*10,6"atika</t>
  </si>
  <si>
    <t>1,55*2"původní přístup do kotelny</t>
  </si>
  <si>
    <t>120</t>
  </si>
  <si>
    <t>28375015</t>
  </si>
  <si>
    <t>deska EPS 70 pro konstrukce s malým zatížením λ=0,039 tl 160mm</t>
  </si>
  <si>
    <t>1316789763</t>
  </si>
  <si>
    <t>7,221*1,15 'Přepočtené koeficientem množství</t>
  </si>
  <si>
    <t>121</t>
  </si>
  <si>
    <t>-134080897</t>
  </si>
  <si>
    <t>1,59*1,15 'Přepočtené koeficientem množství</t>
  </si>
  <si>
    <t>122</t>
  </si>
  <si>
    <t>713141151</t>
  </si>
  <si>
    <t>Montáž izolace tepelné střech plochých kladené volně 1 vrstva rohoží, pásů, dílců, desek</t>
  </si>
  <si>
    <t>1570223077</t>
  </si>
  <si>
    <t>(78,574-3,675)*2+3,675"ST1, ZA5</t>
  </si>
  <si>
    <t>123</t>
  </si>
  <si>
    <t>28375819</t>
  </si>
  <si>
    <t>deska EPS S pro aplikace bez zatížení λ=0,042-0,043 tl 80mm</t>
  </si>
  <si>
    <t>2116894888</t>
  </si>
  <si>
    <t>0,3*12,25</t>
  </si>
  <si>
    <t>3,675*1,15 'Přepočtené koeficientem množství</t>
  </si>
  <si>
    <t>124</t>
  </si>
  <si>
    <t>28375014</t>
  </si>
  <si>
    <t>deska EPS 70 pro konstrukce s malým zatížením λ=0,039 tl 150mm</t>
  </si>
  <si>
    <t>-1800273272</t>
  </si>
  <si>
    <t>(74,034-3,675)*2</t>
  </si>
  <si>
    <t>125</t>
  </si>
  <si>
    <t>713141211</t>
  </si>
  <si>
    <t>Montáž izolace tepelné střech plochých volně položené atikový klín</t>
  </si>
  <si>
    <t>430428404</t>
  </si>
  <si>
    <t>10,6+1,72*2+3,01+2,15+0,35+0,3+0,2+0,15+0,84+0,45+0,6+0,5*4+2,75</t>
  </si>
  <si>
    <t>126</t>
  </si>
  <si>
    <t>63152008</t>
  </si>
  <si>
    <t>klín atikový přechodný minerální plochých střech tl 100x100mm</t>
  </si>
  <si>
    <t>1911413222</t>
  </si>
  <si>
    <t>127</t>
  </si>
  <si>
    <t>998713203</t>
  </si>
  <si>
    <t>Přesun hmot procentní pro izolace tepelné v objektech v do 24 m</t>
  </si>
  <si>
    <t>1615017782</t>
  </si>
  <si>
    <t>721</t>
  </si>
  <si>
    <t>Zdravotechnika - vnitřní kanalizace</t>
  </si>
  <si>
    <t>128</t>
  </si>
  <si>
    <t>721171906</t>
  </si>
  <si>
    <t>Potrubí z PP vsazení odbočky do hrdla DN 125</t>
  </si>
  <si>
    <t>-1961944310</t>
  </si>
  <si>
    <t>129</t>
  </si>
  <si>
    <t>721171916</t>
  </si>
  <si>
    <t>Potrubí z PP propojení potrubí DN 125</t>
  </si>
  <si>
    <t>-213012456</t>
  </si>
  <si>
    <t>130</t>
  </si>
  <si>
    <t>721173316</t>
  </si>
  <si>
    <t>Potrubí kanalizační plastové dešťové systém KG DN 125</t>
  </si>
  <si>
    <t>-388746062</t>
  </si>
  <si>
    <t>131</t>
  </si>
  <si>
    <t>721173401</t>
  </si>
  <si>
    <t>Potrubí kanalizační plastové svodné systém KG DN 100</t>
  </si>
  <si>
    <t>-463204179</t>
  </si>
  <si>
    <t>2*0,3+2*2"odvětrání + prodloužení stáv. stoupaček</t>
  </si>
  <si>
    <t>132</t>
  </si>
  <si>
    <t>721242116</t>
  </si>
  <si>
    <t>Lapač střešních splavenin z PP se zápachovou klapkou a lapacím košem DN 125</t>
  </si>
  <si>
    <t>-458075410</t>
  </si>
  <si>
    <t>133</t>
  </si>
  <si>
    <t>721242805</t>
  </si>
  <si>
    <t>Demontáž lapače střešních splavenin DN 150</t>
  </si>
  <si>
    <t>-2102235399</t>
  </si>
  <si>
    <t>134</t>
  </si>
  <si>
    <t>721273153</t>
  </si>
  <si>
    <t>Hlavice ventilační polypropylen PP DN 110</t>
  </si>
  <si>
    <t>632594662</t>
  </si>
  <si>
    <t>135</t>
  </si>
  <si>
    <t>998721203</t>
  </si>
  <si>
    <t>Přesun hmot procentní pro vnitřní kanalizace v objektech v do 24 m</t>
  </si>
  <si>
    <t>-481659204</t>
  </si>
  <si>
    <t>741</t>
  </si>
  <si>
    <t>Elektromontáže</t>
  </si>
  <si>
    <t>136</t>
  </si>
  <si>
    <t>741111R01</t>
  </si>
  <si>
    <t>Úprava prvků na fasádě (světla, kamery, zvonek)</t>
  </si>
  <si>
    <t>1558503282</t>
  </si>
  <si>
    <t>137</t>
  </si>
  <si>
    <t>741111R03</t>
  </si>
  <si>
    <t xml:space="preserve">Dodávka + montáž tyč pr. 63 mm, dl. 2 m, osazení na komín + slaboprou pro anténu </t>
  </si>
  <si>
    <t>-1515159762</t>
  </si>
  <si>
    <t>138</t>
  </si>
  <si>
    <t>74111R001</t>
  </si>
  <si>
    <t>Demontáž + zpětná montáž anténa, satelit</t>
  </si>
  <si>
    <t>-1385968594</t>
  </si>
  <si>
    <t>743</t>
  </si>
  <si>
    <t>Hromosvod</t>
  </si>
  <si>
    <t>139</t>
  </si>
  <si>
    <t>743112215</t>
  </si>
  <si>
    <t>Montáž trubka plastová ohebná D 23 mm uložená volně</t>
  </si>
  <si>
    <t>CS ÚRS 2013 02</t>
  </si>
  <si>
    <t>-1286989234</t>
  </si>
  <si>
    <t>140</t>
  </si>
  <si>
    <t>345710760</t>
  </si>
  <si>
    <t>trubka elektroinstalační ohebná LPFLEX z PVC (EN) 2350</t>
  </si>
  <si>
    <t>-65483506</t>
  </si>
  <si>
    <t>141</t>
  </si>
  <si>
    <t>743621110</t>
  </si>
  <si>
    <t>Montáž drát nebo lano hromosvodné svodové D do 10 mm s podpěrou</t>
  </si>
  <si>
    <t>-101514100</t>
  </si>
  <si>
    <t>142</t>
  </si>
  <si>
    <t>354418360</t>
  </si>
  <si>
    <t>držák ochranného úhelníku do zdiva DOU FeZn</t>
  </si>
  <si>
    <t>114483945</t>
  </si>
  <si>
    <t>143</t>
  </si>
  <si>
    <t>354415400</t>
  </si>
  <si>
    <t>podpěra vedení PV21 FeZn na ploché střechy 100 mm</t>
  </si>
  <si>
    <t>530867872</t>
  </si>
  <si>
    <t>144</t>
  </si>
  <si>
    <t>354416750</t>
  </si>
  <si>
    <t>podpěry vedení hromosvodu PV1a - 30 Cu</t>
  </si>
  <si>
    <t>-1684808781</t>
  </si>
  <si>
    <t>145</t>
  </si>
  <si>
    <t>354410550</t>
  </si>
  <si>
    <t>tyč jímací s kovaným hrotem JK 1,5 1500 mm FeZn</t>
  </si>
  <si>
    <t>1807792930</t>
  </si>
  <si>
    <t>146</t>
  </si>
  <si>
    <t>354410720</t>
  </si>
  <si>
    <t>drát průměr 8 mm FeZn</t>
  </si>
  <si>
    <t>kg</t>
  </si>
  <si>
    <t>-587664391</t>
  </si>
  <si>
    <t>147</t>
  </si>
  <si>
    <t>743622100</t>
  </si>
  <si>
    <t>Montáž svorka hromosvodná typ SS, SR 03 se 2 šrouby</t>
  </si>
  <si>
    <t>-1387724615</t>
  </si>
  <si>
    <t>148</t>
  </si>
  <si>
    <t>354418850</t>
  </si>
  <si>
    <t>svorka spojovací SS pro lano D8-10 mm</t>
  </si>
  <si>
    <t>-1427878274</t>
  </si>
  <si>
    <t>149</t>
  </si>
  <si>
    <t>354418950</t>
  </si>
  <si>
    <t>svorka připojovací SP1 k připojení kovových částí</t>
  </si>
  <si>
    <t>803188976</t>
  </si>
  <si>
    <t>150</t>
  </si>
  <si>
    <t>354419050</t>
  </si>
  <si>
    <t>svorka připojovací SOc k připojení okapových žlabů - nerez</t>
  </si>
  <si>
    <t>142704790</t>
  </si>
  <si>
    <t>151</t>
  </si>
  <si>
    <t>354419250</t>
  </si>
  <si>
    <t>svorka zkušební SZ pro lano D6-12 mm   FeZn</t>
  </si>
  <si>
    <t>-1143542553</t>
  </si>
  <si>
    <t>152</t>
  </si>
  <si>
    <t>354418750</t>
  </si>
  <si>
    <t>svorka křížová SK pro vodič D6-10 mm</t>
  </si>
  <si>
    <t>1428854532</t>
  </si>
  <si>
    <t>153</t>
  </si>
  <si>
    <t>743622200</t>
  </si>
  <si>
    <t>Montáž svorka hromosvodná typ ST, SJ, SK, SZ, SR01, 02 se 3 šrouby</t>
  </si>
  <si>
    <t>-1886334739</t>
  </si>
  <si>
    <t>154</t>
  </si>
  <si>
    <t>354418600</t>
  </si>
  <si>
    <t>svorka SJ 1 k jímací tyči-4 šrouby</t>
  </si>
  <si>
    <t>-2081469585</t>
  </si>
  <si>
    <t>155</t>
  </si>
  <si>
    <t>743629300</t>
  </si>
  <si>
    <t>Montáž vedení hromosvodné-štítek k označení svodu</t>
  </si>
  <si>
    <t>1683760159</t>
  </si>
  <si>
    <t>156</t>
  </si>
  <si>
    <t>354421100</t>
  </si>
  <si>
    <t>štítek plastový č. 31 -  čísla svodů</t>
  </si>
  <si>
    <t>745331726</t>
  </si>
  <si>
    <t>157</t>
  </si>
  <si>
    <t>743642100</t>
  </si>
  <si>
    <t>Montáž tyč zemnicí délky do 2 m</t>
  </si>
  <si>
    <t>481092072</t>
  </si>
  <si>
    <t>158</t>
  </si>
  <si>
    <t>354420900</t>
  </si>
  <si>
    <t>tyč zemnící ZT 2,0  2m, FeZn</t>
  </si>
  <si>
    <t>-1201008046</t>
  </si>
  <si>
    <t>159</t>
  </si>
  <si>
    <t>354418650</t>
  </si>
  <si>
    <t>svorka k tyči zemnící SJ02 D28 mm</t>
  </si>
  <si>
    <t>1418349893</t>
  </si>
  <si>
    <t>160</t>
  </si>
  <si>
    <t>74364R001</t>
  </si>
  <si>
    <t>Nastavení a opětovná montáž ochranných trubek</t>
  </si>
  <si>
    <t>1144360315</t>
  </si>
  <si>
    <t>161</t>
  </si>
  <si>
    <t>74364R002</t>
  </si>
  <si>
    <t>Měření odproů uzemnění stávajících svodů</t>
  </si>
  <si>
    <t>-1729789350</t>
  </si>
  <si>
    <t>162</t>
  </si>
  <si>
    <t>74364R003</t>
  </si>
  <si>
    <t>Zajištění uzemnění jímacího vedení a lešení v průběhu prací</t>
  </si>
  <si>
    <t>-1243637244</t>
  </si>
  <si>
    <t>163</t>
  </si>
  <si>
    <t>74399R004</t>
  </si>
  <si>
    <t>Revize</t>
  </si>
  <si>
    <t>-1128066046</t>
  </si>
  <si>
    <t>164</t>
  </si>
  <si>
    <t>74399R005</t>
  </si>
  <si>
    <t>Demontáž hromosvodu</t>
  </si>
  <si>
    <t>1527139308</t>
  </si>
  <si>
    <t>165</t>
  </si>
  <si>
    <t>74399R006</t>
  </si>
  <si>
    <t>Demontáž stáv. podpěr. svodového vodiče do zdi</t>
  </si>
  <si>
    <t>2055515680</t>
  </si>
  <si>
    <t>166</t>
  </si>
  <si>
    <t>74399R007</t>
  </si>
  <si>
    <t>Demontáž stáv. držáků ochranných trubek uzem. vedení</t>
  </si>
  <si>
    <t>-1004250039</t>
  </si>
  <si>
    <t>167</t>
  </si>
  <si>
    <t>74399R008</t>
  </si>
  <si>
    <t>Likvidace demont. materiálu</t>
  </si>
  <si>
    <t>-1901230292</t>
  </si>
  <si>
    <t>751</t>
  </si>
  <si>
    <t>Vzduchotechnika</t>
  </si>
  <si>
    <t>168</t>
  </si>
  <si>
    <t>751398011</t>
  </si>
  <si>
    <t>Mtž větrací mřížky na kruhové potrubí D do 100 mm</t>
  </si>
  <si>
    <t>1648501120</t>
  </si>
  <si>
    <t>169</t>
  </si>
  <si>
    <t>56245646R</t>
  </si>
  <si>
    <t>mřížka větrací plast VM 110 B bílá se síťovinou</t>
  </si>
  <si>
    <t>-677251042</t>
  </si>
  <si>
    <t>170</t>
  </si>
  <si>
    <t>998751202</t>
  </si>
  <si>
    <t>Přesun hmot procentní pro vzduchotechniku v objektech v do 24 m</t>
  </si>
  <si>
    <t>-975752197</t>
  </si>
  <si>
    <t>762</t>
  </si>
  <si>
    <t>Konstrukce tesařské</t>
  </si>
  <si>
    <t>171</t>
  </si>
  <si>
    <t>76208R001</t>
  </si>
  <si>
    <t xml:space="preserve">Demontáž reklam </t>
  </si>
  <si>
    <t>ks</t>
  </si>
  <si>
    <t>487720269</t>
  </si>
  <si>
    <t>6-1"odečet JZ</t>
  </si>
  <si>
    <t>172</t>
  </si>
  <si>
    <t>76208R002</t>
  </si>
  <si>
    <t>Dodávka + montáž konstrukce pro reklamu, osazení plochy reklamy</t>
  </si>
  <si>
    <t>496572042</t>
  </si>
  <si>
    <t>173</t>
  </si>
  <si>
    <t>762341047</t>
  </si>
  <si>
    <t>Bednění střech rovných sklon do 60° z desek OSB tl 25 mm na pero a drážku šroubovaných na rošt</t>
  </si>
  <si>
    <t>-712048784</t>
  </si>
  <si>
    <t>0,38*11,75"střecha det. A</t>
  </si>
  <si>
    <t>174</t>
  </si>
  <si>
    <t>998762203</t>
  </si>
  <si>
    <t>Přesun hmot procentní pro kce tesařské v objektech v do 24 m</t>
  </si>
  <si>
    <t>843926444</t>
  </si>
  <si>
    <t>158,685</t>
  </si>
  <si>
    <t>764</t>
  </si>
  <si>
    <t>Konstrukce klempířské</t>
  </si>
  <si>
    <t>175</t>
  </si>
  <si>
    <t>764001821</t>
  </si>
  <si>
    <t>Demontáž krytiny ze svitků nebo tabulí do suti</t>
  </si>
  <si>
    <t>850165693</t>
  </si>
  <si>
    <t>176</t>
  </si>
  <si>
    <t>764002851</t>
  </si>
  <si>
    <t>Demontáž oplechování parapetů do suti</t>
  </si>
  <si>
    <t>-944796041</t>
  </si>
  <si>
    <t>0,3+0,6*6+1,6*8+0,6*4+1,2*2+0,3*4+1,2*4+1,6*3+1,6*3+1,2*2+0,6</t>
  </si>
  <si>
    <t>177</t>
  </si>
  <si>
    <t>764004801</t>
  </si>
  <si>
    <t>Demontáž podokapního žlabu do suti</t>
  </si>
  <si>
    <t>-1152416857</t>
  </si>
  <si>
    <t>12,3+11,9+0,4*2</t>
  </si>
  <si>
    <t>178</t>
  </si>
  <si>
    <t>764004861</t>
  </si>
  <si>
    <t>Demontáž svodu do suti</t>
  </si>
  <si>
    <t>683140902</t>
  </si>
  <si>
    <t>179</t>
  </si>
  <si>
    <t>764111641.LND</t>
  </si>
  <si>
    <t>Krytina střechy rovné drážkováním ze svitků LINDAB SEAMLINE Elite rš 670 mm sklonu do 30°</t>
  </si>
  <si>
    <t>-893038502</t>
  </si>
  <si>
    <t>180</t>
  </si>
  <si>
    <t>764214604</t>
  </si>
  <si>
    <t>Oplechování horních ploch a atik bez rohů z Pz s povrch úpravou mechanicky kotvené rš 330 mm</t>
  </si>
  <si>
    <t>-1524175548</t>
  </si>
  <si>
    <t>1,3*2"zídky vstup vzadu</t>
  </si>
  <si>
    <t>181</t>
  </si>
  <si>
    <t>764214606</t>
  </si>
  <si>
    <t>Oplechování horních ploch a atik bez rohů z Pz s povrch úpravou mechanicky kotvené rš 500 mm</t>
  </si>
  <si>
    <t>-2021395116</t>
  </si>
  <si>
    <t>1,72*2+0,3+0,35+10,6+0,84+0,6*2+1,7</t>
  </si>
  <si>
    <t>182</t>
  </si>
  <si>
    <t>764216604</t>
  </si>
  <si>
    <t>Oplechování rovných parapetů mechanicky kotvené z Pz barveného plechu  rš 330 mm</t>
  </si>
  <si>
    <t>-1835371035</t>
  </si>
  <si>
    <t>40,1</t>
  </si>
  <si>
    <t>183</t>
  </si>
  <si>
    <t>76421664r</t>
  </si>
  <si>
    <t>Oplechování okraje střechy z Pz s povrchovou úpravou rš 500 mm</t>
  </si>
  <si>
    <t>-1726971514</t>
  </si>
  <si>
    <t>11,75"det. A</t>
  </si>
  <si>
    <t>184</t>
  </si>
  <si>
    <t>764359810</t>
  </si>
  <si>
    <t>Demontáž kotlík kónický do 30°</t>
  </si>
  <si>
    <t>CS ÚRS 2013 01</t>
  </si>
  <si>
    <t>967282373</t>
  </si>
  <si>
    <t>185</t>
  </si>
  <si>
    <t>76443085R</t>
  </si>
  <si>
    <t>Demontáž oplechování zdí - atiky+zídek u vstupu zadní vchod</t>
  </si>
  <si>
    <t>1715606623</t>
  </si>
  <si>
    <t>18,43+1,45*2</t>
  </si>
  <si>
    <t>186</t>
  </si>
  <si>
    <t>764511602</t>
  </si>
  <si>
    <t>Žlab podokapní půlkruhový z Pz s povrchovou úpravou rš 330 mm</t>
  </si>
  <si>
    <t>-423121955</t>
  </si>
  <si>
    <t>187</t>
  </si>
  <si>
    <t>764511641</t>
  </si>
  <si>
    <t>Kotlík oválný (trychtýřový) pro podokapní žlaby z Pz s povrchovou úpravou 250/87 mm</t>
  </si>
  <si>
    <t>878557778</t>
  </si>
  <si>
    <t>188</t>
  </si>
  <si>
    <t>764518623</t>
  </si>
  <si>
    <t>Svody kruhové včetně objímek, kolen, odskoků z Pz s povrchovou úpravou průměru 120 mm</t>
  </si>
  <si>
    <t>-703582930</t>
  </si>
  <si>
    <t>56,7</t>
  </si>
  <si>
    <t>189</t>
  </si>
  <si>
    <t>998764203</t>
  </si>
  <si>
    <t>Přesun hmot procentní pro konstrukce klempířské v objektech v do 24 m</t>
  </si>
  <si>
    <t>-679165129</t>
  </si>
  <si>
    <t>766</t>
  </si>
  <si>
    <t>Konstrukce truhlářské</t>
  </si>
  <si>
    <t>190</t>
  </si>
  <si>
    <t>7666600R1</t>
  </si>
  <si>
    <t>Dodávka + montáž dveří plastových otvíravých 1křídlových š přes 0,8 m vč. kování 900/1970 mm</t>
  </si>
  <si>
    <t>-452361785</t>
  </si>
  <si>
    <t>191</t>
  </si>
  <si>
    <t>766691510</t>
  </si>
  <si>
    <t>Montáž těsnění oken a dveří páskou vč. začištění</t>
  </si>
  <si>
    <t>2103412936</t>
  </si>
  <si>
    <t xml:space="preserve">2*(0,3*2+0,6*6+0,3*6+1,6*8+1,6*8+0,6*4+1,3*4+1,2*2+1,6*2+0,3*4+0,6*4+1,2*4+1,6*4+1,6*3+1,9*3+1,6*3+1,5*3+1,2*2+1,2*2+0,6*2)"okna </t>
  </si>
  <si>
    <t xml:space="preserve">2*(0,9+1,97*2+1,5+3,55*2)"dveře </t>
  </si>
  <si>
    <t>192</t>
  </si>
  <si>
    <t>2835532R1</t>
  </si>
  <si>
    <t xml:space="preserve">páska parotěsná </t>
  </si>
  <si>
    <t>-1998479759</t>
  </si>
  <si>
    <t>170,8+26,88"okna+dveře</t>
  </si>
  <si>
    <t>193</t>
  </si>
  <si>
    <t>2835532R2</t>
  </si>
  <si>
    <t>páska paropropustná</t>
  </si>
  <si>
    <t>-951074653</t>
  </si>
  <si>
    <t>26,88"dveře</t>
  </si>
  <si>
    <t>194</t>
  </si>
  <si>
    <t>998766203</t>
  </si>
  <si>
    <t>Přesun hmot procentní pro konstrukce truhlářské v objektech v do 24 m</t>
  </si>
  <si>
    <t>1469297641</t>
  </si>
  <si>
    <t>767</t>
  </si>
  <si>
    <t>Konstrukce zámečnické</t>
  </si>
  <si>
    <t>195</t>
  </si>
  <si>
    <t>767627306</t>
  </si>
  <si>
    <t>Připojovací spára oken a stěn parotěsnou páskou interiérovou</t>
  </si>
  <si>
    <t>-1204846284</t>
  </si>
  <si>
    <t>196</t>
  </si>
  <si>
    <t>767627307</t>
  </si>
  <si>
    <t>Připojovací spára oken a stěn paropropustnou páskou exteriérovou</t>
  </si>
  <si>
    <t>-997909045</t>
  </si>
  <si>
    <t>197</t>
  </si>
  <si>
    <t>767627310</t>
  </si>
  <si>
    <t>Připojovací spára oken a stěn kompletní komprimační impregnovanou páskou</t>
  </si>
  <si>
    <t>698454909</t>
  </si>
  <si>
    <t>1,5+(2,1+1,45)*2</t>
  </si>
  <si>
    <t>198</t>
  </si>
  <si>
    <t>767640R01</t>
  </si>
  <si>
    <t>Dodávka + montáž dveří hliníkových vchodových dvoukřídlových s nadsvětlíkem 1500/2100+1450 vč. kování</t>
  </si>
  <si>
    <t>2125014673</t>
  </si>
  <si>
    <t>199</t>
  </si>
  <si>
    <t>767640R02</t>
  </si>
  <si>
    <t>Dodávka + montáž zateplený poklop střecha 600/600 mm</t>
  </si>
  <si>
    <t>-1123019714</t>
  </si>
  <si>
    <t>200</t>
  </si>
  <si>
    <t>76769R002</t>
  </si>
  <si>
    <t>Úprava oplocení drátěné, sloupky - posunutí</t>
  </si>
  <si>
    <t>-1329481094</t>
  </si>
  <si>
    <t>201</t>
  </si>
  <si>
    <t>767995111</t>
  </si>
  <si>
    <t>Montáž atypických zámečnických konstrukcí hm do 5 kg</t>
  </si>
  <si>
    <t>150170533</t>
  </si>
  <si>
    <t>0,395*0,4*24"závitová tyč střecha det. A</t>
  </si>
  <si>
    <t>202</t>
  </si>
  <si>
    <t>RMAT0001</t>
  </si>
  <si>
    <t>závitová tyč pr. 8 mm</t>
  </si>
  <si>
    <t>1296599690</t>
  </si>
  <si>
    <t>203</t>
  </si>
  <si>
    <t>998767203</t>
  </si>
  <si>
    <t>Přesun hmot procentní pro zámečnické konstrukce v objektech v do 24 m</t>
  </si>
  <si>
    <t>2027917341</t>
  </si>
  <si>
    <t>784</t>
  </si>
  <si>
    <t>Dokončovací práce - malby a tapety</t>
  </si>
  <si>
    <t>204</t>
  </si>
  <si>
    <t>784181101</t>
  </si>
  <si>
    <t>Základní akrylátová jednonásobná penetrace podkladu v místnostech výšky do 3,80m</t>
  </si>
  <si>
    <t>1842956905</t>
  </si>
  <si>
    <t>0,5*4*1"výlez na střechu</t>
  </si>
  <si>
    <t>(1,25*2+1,8)*3,9+(3,9+2,9)*1,5+1,8*2,9+(2,3+1,6*2)*3,2+3*3/2+2,5*2,6/2+2,5*(1,1*2+2,2)+15+8+9,3"m.č. 1.01, 1.02, 1.03</t>
  </si>
  <si>
    <t>-1,45*3,55</t>
  </si>
  <si>
    <t>205</t>
  </si>
  <si>
    <t>784211001</t>
  </si>
  <si>
    <t>Jednonásobné bílé malby ze směsí za mokra výborně otěruvzdorných v místnostech výšky do 3,80 m</t>
  </si>
  <si>
    <t>-171207237</t>
  </si>
  <si>
    <t>VRN</t>
  </si>
  <si>
    <t>Vedlejší rozpočtové náklady</t>
  </si>
  <si>
    <t>VRN3</t>
  </si>
  <si>
    <t>Zařízení staveniště</t>
  </si>
  <si>
    <t>206</t>
  </si>
  <si>
    <t>030001000</t>
  </si>
  <si>
    <t>1024</t>
  </si>
  <si>
    <t>-23541919</t>
  </si>
  <si>
    <t>VRN4</t>
  </si>
  <si>
    <t>Inženýrská činnost</t>
  </si>
  <si>
    <t>207</t>
  </si>
  <si>
    <t>045203000</t>
  </si>
  <si>
    <t>Kompletační činnost</t>
  </si>
  <si>
    <t>-199643273</t>
  </si>
  <si>
    <t>208</t>
  </si>
  <si>
    <t>045303000</t>
  </si>
  <si>
    <t>Koordinační činnost</t>
  </si>
  <si>
    <t>95277245</t>
  </si>
  <si>
    <t>VRN7</t>
  </si>
  <si>
    <t>Provozní vlivy</t>
  </si>
  <si>
    <t>209</t>
  </si>
  <si>
    <t>070001000</t>
  </si>
  <si>
    <t>74684082</t>
  </si>
  <si>
    <t>210</t>
  </si>
  <si>
    <t>0710020R1</t>
  </si>
  <si>
    <t>Zábor chodníku</t>
  </si>
  <si>
    <t>Kč</t>
  </si>
  <si>
    <t>-307412239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</si>
</sst>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3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horizontal="right" vertical="center"/>
    </xf>
    <xf numFmtId="4" fontId="29" fillId="0" borderId="0" xfId="0" applyNumberFormat="1" applyFont="1" applyBorder="1" applyAlignment="1">
      <alignment horizontal="right"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4" fontId="34" fillId="0" borderId="12" xfId="0" applyNumberFormat="1" applyFont="1" applyBorder="1" applyAlignment="1">
      <alignment/>
    </xf>
    <xf numFmtId="166" fontId="34" fillId="0" borderId="12" xfId="0" applyNumberFormat="1" applyFont="1" applyBorder="1" applyAlignment="1">
      <alignment/>
    </xf>
    <xf numFmtId="166" fontId="34" fillId="0" borderId="13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4" fontId="24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4</v>
      </c>
      <c r="BV1" s="16" t="s">
        <v>5</v>
      </c>
    </row>
    <row r="2" spans="44:72" s="1" customFormat="1" ht="36.95" customHeight="1">
      <c r="AR2" s="17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1"/>
      <c r="D4" s="22" t="s">
        <v>10</v>
      </c>
      <c r="AR4" s="21"/>
      <c r="AS4" s="23" t="s">
        <v>11</v>
      </c>
      <c r="BG4" s="24" t="s">
        <v>12</v>
      </c>
      <c r="BS4" s="18" t="s">
        <v>13</v>
      </c>
    </row>
    <row r="5" spans="2:71" s="1" customFormat="1" ht="12" customHeight="1">
      <c r="B5" s="21"/>
      <c r="D5" s="25" t="s">
        <v>14</v>
      </c>
      <c r="K5" s="26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R5" s="21"/>
      <c r="BG5" s="27" t="s">
        <v>16</v>
      </c>
      <c r="BS5" s="18" t="s">
        <v>7</v>
      </c>
    </row>
    <row r="6" spans="2:71" s="1" customFormat="1" ht="36.95" customHeight="1">
      <c r="B6" s="21"/>
      <c r="D6" s="28" t="s">
        <v>17</v>
      </c>
      <c r="K6" s="29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R6" s="21"/>
      <c r="BG6" s="30"/>
      <c r="BS6" s="18" t="s">
        <v>7</v>
      </c>
    </row>
    <row r="7" spans="2:71" s="1" customFormat="1" ht="12" customHeight="1">
      <c r="B7" s="21"/>
      <c r="D7" s="31" t="s">
        <v>19</v>
      </c>
      <c r="K7" s="26" t="s">
        <v>1</v>
      </c>
      <c r="AK7" s="31" t="s">
        <v>20</v>
      </c>
      <c r="AN7" s="26" t="s">
        <v>1</v>
      </c>
      <c r="AR7" s="21"/>
      <c r="BG7" s="30"/>
      <c r="BS7" s="18" t="s">
        <v>7</v>
      </c>
    </row>
    <row r="8" spans="2:71" s="1" customFormat="1" ht="12" customHeight="1">
      <c r="B8" s="21"/>
      <c r="D8" s="31" t="s">
        <v>21</v>
      </c>
      <c r="K8" s="26" t="s">
        <v>22</v>
      </c>
      <c r="AK8" s="31" t="s">
        <v>23</v>
      </c>
      <c r="AN8" s="32" t="s">
        <v>24</v>
      </c>
      <c r="AR8" s="21"/>
      <c r="BG8" s="30"/>
      <c r="BS8" s="18" t="s">
        <v>7</v>
      </c>
    </row>
    <row r="9" spans="2:71" s="1" customFormat="1" ht="14.4" customHeight="1">
      <c r="B9" s="21"/>
      <c r="AR9" s="21"/>
      <c r="BG9" s="30"/>
      <c r="BS9" s="18" t="s">
        <v>7</v>
      </c>
    </row>
    <row r="10" spans="2:71" s="1" customFormat="1" ht="12" customHeight="1">
      <c r="B10" s="21"/>
      <c r="D10" s="31" t="s">
        <v>25</v>
      </c>
      <c r="AK10" s="31" t="s">
        <v>26</v>
      </c>
      <c r="AN10" s="26" t="s">
        <v>1</v>
      </c>
      <c r="AR10" s="21"/>
      <c r="BG10" s="30"/>
      <c r="BS10" s="18" t="s">
        <v>7</v>
      </c>
    </row>
    <row r="11" spans="2:71" s="1" customFormat="1" ht="18.45" customHeight="1">
      <c r="B11" s="21"/>
      <c r="E11" s="26" t="s">
        <v>27</v>
      </c>
      <c r="AK11" s="31" t="s">
        <v>28</v>
      </c>
      <c r="AN11" s="26" t="s">
        <v>1</v>
      </c>
      <c r="AR11" s="21"/>
      <c r="BG11" s="30"/>
      <c r="BS11" s="18" t="s">
        <v>7</v>
      </c>
    </row>
    <row r="12" spans="2:71" s="1" customFormat="1" ht="6.95" customHeight="1">
      <c r="B12" s="21"/>
      <c r="AR12" s="21"/>
      <c r="BG12" s="30"/>
      <c r="BS12" s="18" t="s">
        <v>7</v>
      </c>
    </row>
    <row r="13" spans="2:71" s="1" customFormat="1" ht="12" customHeight="1">
      <c r="B13" s="21"/>
      <c r="D13" s="31" t="s">
        <v>29</v>
      </c>
      <c r="AK13" s="31" t="s">
        <v>26</v>
      </c>
      <c r="AN13" s="33" t="s">
        <v>30</v>
      </c>
      <c r="AR13" s="21"/>
      <c r="BG13" s="30"/>
      <c r="BS13" s="18" t="s">
        <v>7</v>
      </c>
    </row>
    <row r="14" spans="2:71" ht="12">
      <c r="B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N14" s="33" t="s">
        <v>30</v>
      </c>
      <c r="AR14" s="21"/>
      <c r="BG14" s="30"/>
      <c r="BS14" s="18" t="s">
        <v>7</v>
      </c>
    </row>
    <row r="15" spans="2:71" s="1" customFormat="1" ht="6.95" customHeight="1">
      <c r="B15" s="21"/>
      <c r="AR15" s="21"/>
      <c r="BG15" s="30"/>
      <c r="BS15" s="18" t="s">
        <v>3</v>
      </c>
    </row>
    <row r="16" spans="2:71" s="1" customFormat="1" ht="12" customHeight="1">
      <c r="B16" s="21"/>
      <c r="D16" s="31" t="s">
        <v>31</v>
      </c>
      <c r="AK16" s="31" t="s">
        <v>26</v>
      </c>
      <c r="AN16" s="26" t="s">
        <v>32</v>
      </c>
      <c r="AR16" s="21"/>
      <c r="BG16" s="30"/>
      <c r="BS16" s="18" t="s">
        <v>3</v>
      </c>
    </row>
    <row r="17" spans="2:71" s="1" customFormat="1" ht="18.45" customHeight="1">
      <c r="B17" s="21"/>
      <c r="E17" s="26" t="s">
        <v>33</v>
      </c>
      <c r="AK17" s="31" t="s">
        <v>28</v>
      </c>
      <c r="AN17" s="26" t="s">
        <v>34</v>
      </c>
      <c r="AR17" s="21"/>
      <c r="BG17" s="30"/>
      <c r="BS17" s="18" t="s">
        <v>4</v>
      </c>
    </row>
    <row r="18" spans="2:71" s="1" customFormat="1" ht="6.95" customHeight="1">
      <c r="B18" s="21"/>
      <c r="AR18" s="21"/>
      <c r="BG18" s="30"/>
      <c r="BS18" s="18" t="s">
        <v>7</v>
      </c>
    </row>
    <row r="19" spans="2:71" s="1" customFormat="1" ht="12" customHeight="1">
      <c r="B19" s="21"/>
      <c r="D19" s="31" t="s">
        <v>35</v>
      </c>
      <c r="AK19" s="31" t="s">
        <v>26</v>
      </c>
      <c r="AN19" s="26" t="s">
        <v>32</v>
      </c>
      <c r="AR19" s="21"/>
      <c r="BG19" s="30"/>
      <c r="BS19" s="18" t="s">
        <v>7</v>
      </c>
    </row>
    <row r="20" spans="2:71" s="1" customFormat="1" ht="18.45" customHeight="1">
      <c r="B20" s="21"/>
      <c r="E20" s="26" t="s">
        <v>33</v>
      </c>
      <c r="AK20" s="31" t="s">
        <v>28</v>
      </c>
      <c r="AN20" s="26" t="s">
        <v>34</v>
      </c>
      <c r="AR20" s="21"/>
      <c r="BG20" s="30"/>
      <c r="BS20" s="18" t="s">
        <v>4</v>
      </c>
    </row>
    <row r="21" spans="2:59" s="1" customFormat="1" ht="6.95" customHeight="1">
      <c r="B21" s="21"/>
      <c r="AR21" s="21"/>
      <c r="BG21" s="30"/>
    </row>
    <row r="22" spans="2:59" s="1" customFormat="1" ht="12" customHeight="1">
      <c r="B22" s="21"/>
      <c r="D22" s="31" t="s">
        <v>36</v>
      </c>
      <c r="AR22" s="21"/>
      <c r="BG22" s="30"/>
    </row>
    <row r="23" spans="2:59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G23" s="30"/>
    </row>
    <row r="24" spans="2:59" s="1" customFormat="1" ht="6.95" customHeight="1">
      <c r="B24" s="21"/>
      <c r="AR24" s="21"/>
      <c r="BG24" s="30"/>
    </row>
    <row r="25" spans="2:59" s="1" customFormat="1" ht="6.95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G25" s="30"/>
    </row>
    <row r="26" spans="1:59" s="2" customFormat="1" ht="25.9" customHeight="1">
      <c r="A26" s="37"/>
      <c r="B26" s="38"/>
      <c r="C26" s="37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G26" s="30"/>
    </row>
    <row r="27" spans="1:59" s="2" customFormat="1" ht="6.95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G27" s="30"/>
    </row>
    <row r="28" spans="1:59" s="2" customFormat="1" ht="12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38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39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40</v>
      </c>
      <c r="AL28" s="42"/>
      <c r="AM28" s="42"/>
      <c r="AN28" s="42"/>
      <c r="AO28" s="42"/>
      <c r="AP28" s="37"/>
      <c r="AQ28" s="37"/>
      <c r="AR28" s="38"/>
      <c r="BG28" s="30"/>
    </row>
    <row r="29" spans="1:59" s="3" customFormat="1" ht="14.4" customHeight="1">
      <c r="A29" s="3"/>
      <c r="B29" s="43"/>
      <c r="C29" s="3"/>
      <c r="D29" s="31" t="s">
        <v>41</v>
      </c>
      <c r="E29" s="3"/>
      <c r="F29" s="31" t="s">
        <v>42</v>
      </c>
      <c r="G29" s="3"/>
      <c r="H29" s="3"/>
      <c r="I29" s="3"/>
      <c r="J29" s="3"/>
      <c r="K29" s="3"/>
      <c r="L29" s="44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ROUND(BB94,2)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ROUND(AX94,2)</f>
        <v>0</v>
      </c>
      <c r="AL29" s="3"/>
      <c r="AM29" s="3"/>
      <c r="AN29" s="3"/>
      <c r="AO29" s="3"/>
      <c r="AP29" s="3"/>
      <c r="AQ29" s="3"/>
      <c r="AR29" s="43"/>
      <c r="BG29" s="46"/>
    </row>
    <row r="30" spans="1:59" s="3" customFormat="1" ht="14.4" customHeight="1">
      <c r="A30" s="3"/>
      <c r="B30" s="43"/>
      <c r="C30" s="3"/>
      <c r="D30" s="3"/>
      <c r="E30" s="3"/>
      <c r="F30" s="31" t="s">
        <v>43</v>
      </c>
      <c r="G30" s="3"/>
      <c r="H30" s="3"/>
      <c r="I30" s="3"/>
      <c r="J30" s="3"/>
      <c r="K30" s="3"/>
      <c r="L30" s="44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ROUND(BC94,2)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ROUND(AY94,2)</f>
        <v>0</v>
      </c>
      <c r="AL30" s="3"/>
      <c r="AM30" s="3"/>
      <c r="AN30" s="3"/>
      <c r="AO30" s="3"/>
      <c r="AP30" s="3"/>
      <c r="AQ30" s="3"/>
      <c r="AR30" s="43"/>
      <c r="BG30" s="46"/>
    </row>
    <row r="31" spans="1:59" s="3" customFormat="1" ht="14.4" customHeight="1" hidden="1">
      <c r="A31" s="3"/>
      <c r="B31" s="43"/>
      <c r="C31" s="3"/>
      <c r="D31" s="3"/>
      <c r="E31" s="3"/>
      <c r="F31" s="31" t="s">
        <v>44</v>
      </c>
      <c r="G31" s="3"/>
      <c r="H31" s="3"/>
      <c r="I31" s="3"/>
      <c r="J31" s="3"/>
      <c r="K31" s="3"/>
      <c r="L31" s="44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ROUND(BD94,2)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G31" s="46"/>
    </row>
    <row r="32" spans="1:59" s="3" customFormat="1" ht="14.4" customHeight="1" hidden="1">
      <c r="A32" s="3"/>
      <c r="B32" s="43"/>
      <c r="C32" s="3"/>
      <c r="D32" s="3"/>
      <c r="E32" s="3"/>
      <c r="F32" s="31" t="s">
        <v>45</v>
      </c>
      <c r="G32" s="3"/>
      <c r="H32" s="3"/>
      <c r="I32" s="3"/>
      <c r="J32" s="3"/>
      <c r="K32" s="3"/>
      <c r="L32" s="44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ROUND(BE94,2)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G32" s="46"/>
    </row>
    <row r="33" spans="1:59" s="3" customFormat="1" ht="14.4" customHeight="1" hidden="1">
      <c r="A33" s="3"/>
      <c r="B33" s="43"/>
      <c r="C33" s="3"/>
      <c r="D33" s="3"/>
      <c r="E33" s="3"/>
      <c r="F33" s="31" t="s">
        <v>46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ROUND(BF94,2)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G33" s="46"/>
    </row>
    <row r="34" spans="1:59" s="2" customFormat="1" ht="6.95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G34" s="30"/>
    </row>
    <row r="35" spans="1:59" s="2" customFormat="1" ht="25.9" customHeight="1">
      <c r="A35" s="37"/>
      <c r="B35" s="38"/>
      <c r="C35" s="47"/>
      <c r="D35" s="48" t="s">
        <v>47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48</v>
      </c>
      <c r="U35" s="49"/>
      <c r="V35" s="49"/>
      <c r="W35" s="49"/>
      <c r="X35" s="51" t="s">
        <v>49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G35" s="37"/>
    </row>
    <row r="36" spans="1:59" s="2" customFormat="1" ht="6.95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G36" s="37"/>
    </row>
    <row r="37" spans="1:59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G37" s="37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54"/>
      <c r="D49" s="55" t="s">
        <v>50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51</v>
      </c>
      <c r="AI49" s="56"/>
      <c r="AJ49" s="56"/>
      <c r="AK49" s="56"/>
      <c r="AL49" s="56"/>
      <c r="AM49" s="56"/>
      <c r="AN49" s="56"/>
      <c r="AO49" s="56"/>
      <c r="AR49" s="54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9" s="2" customFormat="1" ht="12">
      <c r="A60" s="37"/>
      <c r="B60" s="38"/>
      <c r="C60" s="37"/>
      <c r="D60" s="57" t="s">
        <v>52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53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52</v>
      </c>
      <c r="AI60" s="40"/>
      <c r="AJ60" s="40"/>
      <c r="AK60" s="40"/>
      <c r="AL60" s="40"/>
      <c r="AM60" s="57" t="s">
        <v>53</v>
      </c>
      <c r="AN60" s="40"/>
      <c r="AO60" s="40"/>
      <c r="AP60" s="37"/>
      <c r="AQ60" s="37"/>
      <c r="AR60" s="38"/>
      <c r="BG60" s="37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9" s="2" customFormat="1" ht="12">
      <c r="A64" s="37"/>
      <c r="B64" s="38"/>
      <c r="C64" s="37"/>
      <c r="D64" s="55" t="s">
        <v>54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55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G64" s="37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9" s="2" customFormat="1" ht="12">
      <c r="A75" s="37"/>
      <c r="B75" s="38"/>
      <c r="C75" s="37"/>
      <c r="D75" s="57" t="s">
        <v>52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53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52</v>
      </c>
      <c r="AI75" s="40"/>
      <c r="AJ75" s="40"/>
      <c r="AK75" s="40"/>
      <c r="AL75" s="40"/>
      <c r="AM75" s="57" t="s">
        <v>53</v>
      </c>
      <c r="AN75" s="40"/>
      <c r="AO75" s="40"/>
      <c r="AP75" s="37"/>
      <c r="AQ75" s="37"/>
      <c r="AR75" s="38"/>
      <c r="BG75" s="37"/>
    </row>
    <row r="76" spans="1:59" s="2" customFormat="1" ht="12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G76" s="37"/>
    </row>
    <row r="77" spans="1:59" s="2" customFormat="1" ht="6.95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G77" s="37"/>
    </row>
    <row r="81" spans="1:59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G81" s="37"/>
    </row>
    <row r="82" spans="1:59" s="2" customFormat="1" ht="24.95" customHeight="1">
      <c r="A82" s="37"/>
      <c r="B82" s="38"/>
      <c r="C82" s="22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G82" s="37"/>
    </row>
    <row r="83" spans="1:59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G83" s="37"/>
    </row>
    <row r="84" spans="1:59" s="4" customFormat="1" ht="12" customHeight="1">
      <c r="A84" s="4"/>
      <c r="B84" s="63"/>
      <c r="C84" s="31" t="s">
        <v>14</v>
      </c>
      <c r="D84" s="4"/>
      <c r="E84" s="4"/>
      <c r="F84" s="4"/>
      <c r="G84" s="4"/>
      <c r="H84" s="4"/>
      <c r="I84" s="4"/>
      <c r="J84" s="4"/>
      <c r="K84" s="4"/>
      <c r="L84" s="4" t="str">
        <f>K5</f>
        <v>23032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G84" s="4"/>
    </row>
    <row r="85" spans="1:59" s="5" customFormat="1" ht="36.95" customHeight="1">
      <c r="A85" s="5"/>
      <c r="B85" s="64"/>
      <c r="C85" s="65" t="s">
        <v>17</v>
      </c>
      <c r="D85" s="5"/>
      <c r="E85" s="5"/>
      <c r="F85" s="5"/>
      <c r="G85" s="5"/>
      <c r="H85" s="5"/>
      <c r="I85" s="5"/>
      <c r="J85" s="5"/>
      <c r="K85" s="5"/>
      <c r="L85" s="66" t="str">
        <f>K6</f>
        <v>ZATEPLENÍ OBJEKTU POLEPSKÁ 550/UBYTOVNA - II. ETAPA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G85" s="5"/>
    </row>
    <row r="86" spans="1:59" s="2" customFormat="1" ht="6.95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G86" s="37"/>
    </row>
    <row r="87" spans="1:59" s="2" customFormat="1" ht="12" customHeight="1">
      <c r="A87" s="37"/>
      <c r="B87" s="38"/>
      <c r="C87" s="31" t="s">
        <v>21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>Kolín, Polepská 550, st. parc. č. 3242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23</v>
      </c>
      <c r="AJ87" s="37"/>
      <c r="AK87" s="37"/>
      <c r="AL87" s="37"/>
      <c r="AM87" s="68" t="str">
        <f>IF(AN8="","",AN8)</f>
        <v>21. 6. 2023</v>
      </c>
      <c r="AN87" s="68"/>
      <c r="AO87" s="37"/>
      <c r="AP87" s="37"/>
      <c r="AQ87" s="37"/>
      <c r="AR87" s="38"/>
      <c r="BG87" s="37"/>
    </row>
    <row r="88" spans="1:59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G88" s="37"/>
    </row>
    <row r="89" spans="1:59" s="2" customFormat="1" ht="25.65" customHeight="1">
      <c r="A89" s="37"/>
      <c r="B89" s="38"/>
      <c r="C89" s="31" t="s">
        <v>25</v>
      </c>
      <c r="D89" s="37"/>
      <c r="E89" s="37"/>
      <c r="F89" s="37"/>
      <c r="G89" s="37"/>
      <c r="H89" s="37"/>
      <c r="I89" s="37"/>
      <c r="J89" s="37"/>
      <c r="K89" s="37"/>
      <c r="L89" s="4" t="str">
        <f>IF(E11="","",E11)</f>
        <v>Město Kolín, Karlovo náměstí 78, Kolín I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31</v>
      </c>
      <c r="AJ89" s="37"/>
      <c r="AK89" s="37"/>
      <c r="AL89" s="37"/>
      <c r="AM89" s="69" t="str">
        <f>IF(E17="","",E17)</f>
        <v>AZ PROJECT spol. s r.o., Plynárenská 830, Kolín IV</v>
      </c>
      <c r="AN89" s="4"/>
      <c r="AO89" s="4"/>
      <c r="AP89" s="4"/>
      <c r="AQ89" s="37"/>
      <c r="AR89" s="38"/>
      <c r="AS89" s="70" t="s">
        <v>57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3"/>
      <c r="BG89" s="37"/>
    </row>
    <row r="90" spans="1:59" s="2" customFormat="1" ht="25.65" customHeight="1">
      <c r="A90" s="37"/>
      <c r="B90" s="38"/>
      <c r="C90" s="31" t="s">
        <v>29</v>
      </c>
      <c r="D90" s="37"/>
      <c r="E90" s="37"/>
      <c r="F90" s="37"/>
      <c r="G90" s="37"/>
      <c r="H90" s="37"/>
      <c r="I90" s="37"/>
      <c r="J90" s="37"/>
      <c r="K90" s="37"/>
      <c r="L90" s="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35</v>
      </c>
      <c r="AJ90" s="37"/>
      <c r="AK90" s="37"/>
      <c r="AL90" s="37"/>
      <c r="AM90" s="69" t="str">
        <f>IF(E20="","",E20)</f>
        <v>AZ PROJECT spol. s r.o., Plynárenská 830, Kolín IV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7"/>
      <c r="BG90" s="37"/>
    </row>
    <row r="91" spans="1:59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7"/>
      <c r="BG91" s="37"/>
    </row>
    <row r="92" spans="1:59" s="2" customFormat="1" ht="29.25" customHeight="1">
      <c r="A92" s="37"/>
      <c r="B92" s="38"/>
      <c r="C92" s="78" t="s">
        <v>58</v>
      </c>
      <c r="D92" s="79"/>
      <c r="E92" s="79"/>
      <c r="F92" s="79"/>
      <c r="G92" s="79"/>
      <c r="H92" s="80"/>
      <c r="I92" s="81" t="s">
        <v>59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60</v>
      </c>
      <c r="AH92" s="79"/>
      <c r="AI92" s="79"/>
      <c r="AJ92" s="79"/>
      <c r="AK92" s="79"/>
      <c r="AL92" s="79"/>
      <c r="AM92" s="79"/>
      <c r="AN92" s="81" t="s">
        <v>61</v>
      </c>
      <c r="AO92" s="79"/>
      <c r="AP92" s="83"/>
      <c r="AQ92" s="84" t="s">
        <v>62</v>
      </c>
      <c r="AR92" s="38"/>
      <c r="AS92" s="85" t="s">
        <v>63</v>
      </c>
      <c r="AT92" s="86" t="s">
        <v>64</v>
      </c>
      <c r="AU92" s="86" t="s">
        <v>65</v>
      </c>
      <c r="AV92" s="86" t="s">
        <v>66</v>
      </c>
      <c r="AW92" s="86" t="s">
        <v>67</v>
      </c>
      <c r="AX92" s="86" t="s">
        <v>68</v>
      </c>
      <c r="AY92" s="86" t="s">
        <v>69</v>
      </c>
      <c r="AZ92" s="86" t="s">
        <v>70</v>
      </c>
      <c r="BA92" s="86" t="s">
        <v>71</v>
      </c>
      <c r="BB92" s="86" t="s">
        <v>72</v>
      </c>
      <c r="BC92" s="86" t="s">
        <v>73</v>
      </c>
      <c r="BD92" s="86" t="s">
        <v>74</v>
      </c>
      <c r="BE92" s="86" t="s">
        <v>75</v>
      </c>
      <c r="BF92" s="87" t="s">
        <v>76</v>
      </c>
      <c r="BG92" s="37"/>
    </row>
    <row r="93" spans="1:59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90"/>
      <c r="BG93" s="37"/>
    </row>
    <row r="94" spans="1:90" s="6" customFormat="1" ht="32.4" customHeight="1">
      <c r="A94" s="6"/>
      <c r="B94" s="91"/>
      <c r="C94" s="92" t="s">
        <v>77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ROUND(AG95,2)</f>
        <v>0</v>
      </c>
      <c r="AH94" s="94"/>
      <c r="AI94" s="94"/>
      <c r="AJ94" s="94"/>
      <c r="AK94" s="94"/>
      <c r="AL94" s="94"/>
      <c r="AM94" s="94"/>
      <c r="AN94" s="95">
        <f>SUM(AG94,AV94)</f>
        <v>0</v>
      </c>
      <c r="AO94" s="95"/>
      <c r="AP94" s="95"/>
      <c r="AQ94" s="96" t="s">
        <v>1</v>
      </c>
      <c r="AR94" s="91"/>
      <c r="AS94" s="97">
        <f>ROUND(AS95,2)</f>
        <v>0</v>
      </c>
      <c r="AT94" s="98">
        <f>ROUND(AT95,2)</f>
        <v>0</v>
      </c>
      <c r="AU94" s="99">
        <f>ROUND(AU95,2)</f>
        <v>0</v>
      </c>
      <c r="AV94" s="99">
        <f>ROUND(SUM(AX94:AY94),2)</f>
        <v>0</v>
      </c>
      <c r="AW94" s="100">
        <f>ROUND(AW95,5)</f>
        <v>0</v>
      </c>
      <c r="AX94" s="99">
        <f>ROUND(BB94*L29,2)</f>
        <v>0</v>
      </c>
      <c r="AY94" s="99">
        <f>ROUND(BC94*L30,2)</f>
        <v>0</v>
      </c>
      <c r="AZ94" s="99">
        <f>ROUND(BD94*L29,2)</f>
        <v>0</v>
      </c>
      <c r="BA94" s="99">
        <f>ROUND(BE94*L30,2)</f>
        <v>0</v>
      </c>
      <c r="BB94" s="99">
        <f>ROUND(BB95,2)</f>
        <v>0</v>
      </c>
      <c r="BC94" s="99">
        <f>ROUND(BC95,2)</f>
        <v>0</v>
      </c>
      <c r="BD94" s="99">
        <f>ROUND(BD95,2)</f>
        <v>0</v>
      </c>
      <c r="BE94" s="99">
        <f>ROUND(BE95,2)</f>
        <v>0</v>
      </c>
      <c r="BF94" s="101">
        <f>ROUND(BF95,2)</f>
        <v>0</v>
      </c>
      <c r="BG94" s="6"/>
      <c r="BS94" s="102" t="s">
        <v>78</v>
      </c>
      <c r="BT94" s="102" t="s">
        <v>79</v>
      </c>
      <c r="BU94" s="103" t="s">
        <v>80</v>
      </c>
      <c r="BV94" s="102" t="s">
        <v>81</v>
      </c>
      <c r="BW94" s="102" t="s">
        <v>5</v>
      </c>
      <c r="BX94" s="102" t="s">
        <v>82</v>
      </c>
      <c r="CL94" s="102" t="s">
        <v>1</v>
      </c>
    </row>
    <row r="95" spans="1:91" s="7" customFormat="1" ht="24.75" customHeight="1">
      <c r="A95" s="7"/>
      <c r="B95" s="104"/>
      <c r="C95" s="105"/>
      <c r="D95" s="106" t="s">
        <v>15</v>
      </c>
      <c r="E95" s="106"/>
      <c r="F95" s="106"/>
      <c r="G95" s="106"/>
      <c r="H95" s="106"/>
      <c r="I95" s="107"/>
      <c r="J95" s="106" t="s">
        <v>18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ROUND(AG96,2)</f>
        <v>0</v>
      </c>
      <c r="AH95" s="107"/>
      <c r="AI95" s="107"/>
      <c r="AJ95" s="107"/>
      <c r="AK95" s="107"/>
      <c r="AL95" s="107"/>
      <c r="AM95" s="107"/>
      <c r="AN95" s="109">
        <f>SUM(AG95,AV95)</f>
        <v>0</v>
      </c>
      <c r="AO95" s="107"/>
      <c r="AP95" s="107"/>
      <c r="AQ95" s="110" t="s">
        <v>83</v>
      </c>
      <c r="AR95" s="104"/>
      <c r="AS95" s="111">
        <f>ROUND(AS96,2)</f>
        <v>0</v>
      </c>
      <c r="AT95" s="112">
        <f>ROUND(AT96,2)</f>
        <v>0</v>
      </c>
      <c r="AU95" s="113">
        <f>ROUND(AU96,2)</f>
        <v>0</v>
      </c>
      <c r="AV95" s="113">
        <f>ROUND(SUM(AX95:AY95),2)</f>
        <v>0</v>
      </c>
      <c r="AW95" s="114">
        <f>ROUND(AW96,5)</f>
        <v>0</v>
      </c>
      <c r="AX95" s="113">
        <f>ROUND(BB95*L29,2)</f>
        <v>0</v>
      </c>
      <c r="AY95" s="113">
        <f>ROUND(BC95*L30,2)</f>
        <v>0</v>
      </c>
      <c r="AZ95" s="113">
        <f>ROUND(BD95*L29,2)</f>
        <v>0</v>
      </c>
      <c r="BA95" s="113">
        <f>ROUND(BE95*L30,2)</f>
        <v>0</v>
      </c>
      <c r="BB95" s="113">
        <f>ROUND(BB96,2)</f>
        <v>0</v>
      </c>
      <c r="BC95" s="113">
        <f>ROUND(BC96,2)</f>
        <v>0</v>
      </c>
      <c r="BD95" s="113">
        <f>ROUND(BD96,2)</f>
        <v>0</v>
      </c>
      <c r="BE95" s="113">
        <f>ROUND(BE96,2)</f>
        <v>0</v>
      </c>
      <c r="BF95" s="115">
        <f>ROUND(BF96,2)</f>
        <v>0</v>
      </c>
      <c r="BG95" s="7"/>
      <c r="BS95" s="116" t="s">
        <v>78</v>
      </c>
      <c r="BT95" s="116" t="s">
        <v>84</v>
      </c>
      <c r="BU95" s="116" t="s">
        <v>80</v>
      </c>
      <c r="BV95" s="116" t="s">
        <v>81</v>
      </c>
      <c r="BW95" s="116" t="s">
        <v>85</v>
      </c>
      <c r="BX95" s="116" t="s">
        <v>5</v>
      </c>
      <c r="CL95" s="116" t="s">
        <v>1</v>
      </c>
      <c r="CM95" s="116" t="s">
        <v>86</v>
      </c>
    </row>
    <row r="96" spans="1:90" s="4" customFormat="1" ht="23.25" customHeight="1">
      <c r="A96" s="117" t="s">
        <v>87</v>
      </c>
      <c r="B96" s="63"/>
      <c r="C96" s="10"/>
      <c r="D96" s="10"/>
      <c r="E96" s="118" t="s">
        <v>15</v>
      </c>
      <c r="F96" s="118"/>
      <c r="G96" s="118"/>
      <c r="H96" s="118"/>
      <c r="I96" s="118"/>
      <c r="J96" s="10"/>
      <c r="K96" s="118" t="s">
        <v>18</v>
      </c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9">
        <f>'23032 - ZATEPLENÍ OBJEKTU...'!K34</f>
        <v>0</v>
      </c>
      <c r="AH96" s="10"/>
      <c r="AI96" s="10"/>
      <c r="AJ96" s="10"/>
      <c r="AK96" s="10"/>
      <c r="AL96" s="10"/>
      <c r="AM96" s="10"/>
      <c r="AN96" s="119">
        <f>SUM(AG96,AV96)</f>
        <v>0</v>
      </c>
      <c r="AO96" s="10"/>
      <c r="AP96" s="10"/>
      <c r="AQ96" s="120" t="s">
        <v>88</v>
      </c>
      <c r="AR96" s="63"/>
      <c r="AS96" s="121">
        <f>'23032 - ZATEPLENÍ OBJEKTU...'!K32</f>
        <v>0</v>
      </c>
      <c r="AT96" s="122">
        <f>'23032 - ZATEPLENÍ OBJEKTU...'!K33</f>
        <v>0</v>
      </c>
      <c r="AU96" s="122">
        <v>0</v>
      </c>
      <c r="AV96" s="122">
        <f>ROUND(SUM(AX96:AY96),2)</f>
        <v>0</v>
      </c>
      <c r="AW96" s="123">
        <f>'23032 - ZATEPLENÍ OBJEKTU...'!T146</f>
        <v>0</v>
      </c>
      <c r="AX96" s="122">
        <f>'23032 - ZATEPLENÍ OBJEKTU...'!K37</f>
        <v>0</v>
      </c>
      <c r="AY96" s="122">
        <f>'23032 - ZATEPLENÍ OBJEKTU...'!K38</f>
        <v>0</v>
      </c>
      <c r="AZ96" s="122">
        <f>'23032 - ZATEPLENÍ OBJEKTU...'!K39</f>
        <v>0</v>
      </c>
      <c r="BA96" s="122">
        <f>'23032 - ZATEPLENÍ OBJEKTU...'!K40</f>
        <v>0</v>
      </c>
      <c r="BB96" s="122">
        <f>'23032 - ZATEPLENÍ OBJEKTU...'!F37</f>
        <v>0</v>
      </c>
      <c r="BC96" s="122">
        <f>'23032 - ZATEPLENÍ OBJEKTU...'!F38</f>
        <v>0</v>
      </c>
      <c r="BD96" s="122">
        <f>'23032 - ZATEPLENÍ OBJEKTU...'!F39</f>
        <v>0</v>
      </c>
      <c r="BE96" s="122">
        <f>'23032 - ZATEPLENÍ OBJEKTU...'!F40</f>
        <v>0</v>
      </c>
      <c r="BF96" s="124">
        <f>'23032 - ZATEPLENÍ OBJEKTU...'!F41</f>
        <v>0</v>
      </c>
      <c r="BG96" s="4"/>
      <c r="BT96" s="26" t="s">
        <v>86</v>
      </c>
      <c r="BV96" s="26" t="s">
        <v>81</v>
      </c>
      <c r="BW96" s="26" t="s">
        <v>89</v>
      </c>
      <c r="BX96" s="26" t="s">
        <v>85</v>
      </c>
      <c r="CL96" s="26" t="s">
        <v>1</v>
      </c>
    </row>
    <row r="97" spans="1:59" s="2" customFormat="1" ht="30" customHeight="1">
      <c r="A97" s="37"/>
      <c r="B97" s="38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</row>
    <row r="98" spans="1:59" s="2" customFormat="1" ht="6.95" customHeight="1">
      <c r="A98" s="37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38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</row>
  </sheetData>
  <mergeCells count="46">
    <mergeCell ref="BG5:BG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E96:I96"/>
    <mergeCell ref="K96:AF96"/>
    <mergeCell ref="AG94:AM94"/>
    <mergeCell ref="AN94:AP94"/>
    <mergeCell ref="AR2:BG2"/>
  </mergeCells>
  <hyperlinks>
    <hyperlink ref="A96" location="'23032 - ZATEPLENÍ OBJEKTU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7" t="s">
        <v>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89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AT3" s="18" t="s">
        <v>86</v>
      </c>
    </row>
    <row r="4" spans="2:46" s="1" customFormat="1" ht="24.95" customHeight="1">
      <c r="B4" s="21"/>
      <c r="D4" s="22" t="s">
        <v>90</v>
      </c>
      <c r="M4" s="21"/>
      <c r="N4" s="125" t="s">
        <v>11</v>
      </c>
      <c r="AT4" s="18" t="s">
        <v>3</v>
      </c>
    </row>
    <row r="5" spans="2:13" s="1" customFormat="1" ht="6.95" customHeight="1">
      <c r="B5" s="21"/>
      <c r="M5" s="21"/>
    </row>
    <row r="6" spans="2:13" s="1" customFormat="1" ht="12" customHeight="1">
      <c r="B6" s="21"/>
      <c r="D6" s="31" t="s">
        <v>17</v>
      </c>
      <c r="M6" s="21"/>
    </row>
    <row r="7" spans="2:13" s="1" customFormat="1" ht="16.5" customHeight="1">
      <c r="B7" s="21"/>
      <c r="E7" s="126" t="str">
        <f>'Rekapitulace stavby'!K6</f>
        <v>ZATEPLENÍ OBJEKTU POLEPSKÁ 550/UBYTOVNA - II. ETAPA</v>
      </c>
      <c r="F7" s="31"/>
      <c r="G7" s="31"/>
      <c r="H7" s="31"/>
      <c r="M7" s="21"/>
    </row>
    <row r="8" spans="2:13" s="1" customFormat="1" ht="12" customHeight="1">
      <c r="B8" s="21"/>
      <c r="D8" s="31" t="s">
        <v>91</v>
      </c>
      <c r="M8" s="21"/>
    </row>
    <row r="9" spans="1:31" s="2" customFormat="1" ht="16.5" customHeight="1">
      <c r="A9" s="37"/>
      <c r="B9" s="38"/>
      <c r="C9" s="37"/>
      <c r="D9" s="37"/>
      <c r="E9" s="126" t="s">
        <v>92</v>
      </c>
      <c r="F9" s="37"/>
      <c r="G9" s="37"/>
      <c r="H9" s="37"/>
      <c r="I9" s="37"/>
      <c r="J9" s="37"/>
      <c r="K9" s="37"/>
      <c r="L9" s="37"/>
      <c r="M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38"/>
      <c r="C10" s="37"/>
      <c r="D10" s="31" t="s">
        <v>93</v>
      </c>
      <c r="E10" s="37"/>
      <c r="F10" s="37"/>
      <c r="G10" s="37"/>
      <c r="H10" s="37"/>
      <c r="I10" s="37"/>
      <c r="J10" s="37"/>
      <c r="K10" s="37"/>
      <c r="L10" s="37"/>
      <c r="M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30" customHeight="1">
      <c r="A11" s="37"/>
      <c r="B11" s="38"/>
      <c r="C11" s="37"/>
      <c r="D11" s="37"/>
      <c r="E11" s="66" t="s">
        <v>92</v>
      </c>
      <c r="F11" s="37"/>
      <c r="G11" s="37"/>
      <c r="H11" s="37"/>
      <c r="I11" s="37"/>
      <c r="J11" s="37"/>
      <c r="K11" s="37"/>
      <c r="L11" s="37"/>
      <c r="M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38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38"/>
      <c r="C13" s="37"/>
      <c r="D13" s="31" t="s">
        <v>19</v>
      </c>
      <c r="E13" s="37"/>
      <c r="F13" s="26" t="s">
        <v>1</v>
      </c>
      <c r="G13" s="37"/>
      <c r="H13" s="37"/>
      <c r="I13" s="31" t="s">
        <v>20</v>
      </c>
      <c r="J13" s="26" t="s">
        <v>1</v>
      </c>
      <c r="K13" s="37"/>
      <c r="L13" s="37"/>
      <c r="M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21</v>
      </c>
      <c r="E14" s="37"/>
      <c r="F14" s="26" t="s">
        <v>22</v>
      </c>
      <c r="G14" s="37"/>
      <c r="H14" s="37"/>
      <c r="I14" s="31" t="s">
        <v>23</v>
      </c>
      <c r="J14" s="68" t="str">
        <f>'Rekapitulace stavby'!AN8</f>
        <v>21. 6. 2023</v>
      </c>
      <c r="K14" s="37"/>
      <c r="L14" s="37"/>
      <c r="M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38"/>
      <c r="C16" s="37"/>
      <c r="D16" s="31" t="s">
        <v>25</v>
      </c>
      <c r="E16" s="37"/>
      <c r="F16" s="37"/>
      <c r="G16" s="37"/>
      <c r="H16" s="37"/>
      <c r="I16" s="31" t="s">
        <v>26</v>
      </c>
      <c r="J16" s="26" t="s">
        <v>1</v>
      </c>
      <c r="K16" s="37"/>
      <c r="L16" s="37"/>
      <c r="M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38"/>
      <c r="C17" s="37"/>
      <c r="D17" s="37"/>
      <c r="E17" s="26" t="s">
        <v>27</v>
      </c>
      <c r="F17" s="37"/>
      <c r="G17" s="37"/>
      <c r="H17" s="37"/>
      <c r="I17" s="31" t="s">
        <v>28</v>
      </c>
      <c r="J17" s="26" t="s">
        <v>1</v>
      </c>
      <c r="K17" s="37"/>
      <c r="L17" s="37"/>
      <c r="M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38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38"/>
      <c r="C19" s="37"/>
      <c r="D19" s="31" t="s">
        <v>29</v>
      </c>
      <c r="E19" s="37"/>
      <c r="F19" s="37"/>
      <c r="G19" s="37"/>
      <c r="H19" s="37"/>
      <c r="I19" s="31" t="s">
        <v>26</v>
      </c>
      <c r="J19" s="32" t="str">
        <f>'Rekapitulace stavby'!AN13</f>
        <v>Vyplň údaj</v>
      </c>
      <c r="K19" s="37"/>
      <c r="L19" s="37"/>
      <c r="M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38"/>
      <c r="C20" s="37"/>
      <c r="D20" s="37"/>
      <c r="E20" s="32" t="str">
        <f>'Rekapitulace stavby'!E14</f>
        <v>Vyplň údaj</v>
      </c>
      <c r="F20" s="26"/>
      <c r="G20" s="26"/>
      <c r="H20" s="26"/>
      <c r="I20" s="31" t="s">
        <v>28</v>
      </c>
      <c r="J20" s="32" t="str">
        <f>'Rekapitulace stavby'!AN14</f>
        <v>Vyplň údaj</v>
      </c>
      <c r="K20" s="37"/>
      <c r="L20" s="37"/>
      <c r="M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38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38"/>
      <c r="C22" s="37"/>
      <c r="D22" s="31" t="s">
        <v>31</v>
      </c>
      <c r="E22" s="37"/>
      <c r="F22" s="37"/>
      <c r="G22" s="37"/>
      <c r="H22" s="37"/>
      <c r="I22" s="31" t="s">
        <v>26</v>
      </c>
      <c r="J22" s="26" t="s">
        <v>32</v>
      </c>
      <c r="K22" s="37"/>
      <c r="L22" s="37"/>
      <c r="M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38"/>
      <c r="C23" s="37"/>
      <c r="D23" s="37"/>
      <c r="E23" s="26" t="s">
        <v>33</v>
      </c>
      <c r="F23" s="37"/>
      <c r="G23" s="37"/>
      <c r="H23" s="37"/>
      <c r="I23" s="31" t="s">
        <v>28</v>
      </c>
      <c r="J23" s="26" t="s">
        <v>34</v>
      </c>
      <c r="K23" s="37"/>
      <c r="L23" s="37"/>
      <c r="M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38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38"/>
      <c r="C25" s="37"/>
      <c r="D25" s="31" t="s">
        <v>35</v>
      </c>
      <c r="E25" s="37"/>
      <c r="F25" s="37"/>
      <c r="G25" s="37"/>
      <c r="H25" s="37"/>
      <c r="I25" s="31" t="s">
        <v>26</v>
      </c>
      <c r="J25" s="26" t="s">
        <v>32</v>
      </c>
      <c r="K25" s="37"/>
      <c r="L25" s="37"/>
      <c r="M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38"/>
      <c r="C26" s="37"/>
      <c r="D26" s="37"/>
      <c r="E26" s="26" t="s">
        <v>33</v>
      </c>
      <c r="F26" s="37"/>
      <c r="G26" s="37"/>
      <c r="H26" s="37"/>
      <c r="I26" s="31" t="s">
        <v>28</v>
      </c>
      <c r="J26" s="26" t="s">
        <v>34</v>
      </c>
      <c r="K26" s="37"/>
      <c r="L26" s="37"/>
      <c r="M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54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38"/>
      <c r="C28" s="37"/>
      <c r="D28" s="31" t="s">
        <v>36</v>
      </c>
      <c r="E28" s="37"/>
      <c r="F28" s="37"/>
      <c r="G28" s="37"/>
      <c r="H28" s="37"/>
      <c r="I28" s="37"/>
      <c r="J28" s="37"/>
      <c r="K28" s="37"/>
      <c r="L28" s="37"/>
      <c r="M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27"/>
      <c r="B29" s="128"/>
      <c r="C29" s="127"/>
      <c r="D29" s="127"/>
      <c r="E29" s="35" t="s">
        <v>1</v>
      </c>
      <c r="F29" s="35"/>
      <c r="G29" s="35"/>
      <c r="H29" s="35"/>
      <c r="I29" s="127"/>
      <c r="J29" s="127"/>
      <c r="K29" s="127"/>
      <c r="L29" s="127"/>
      <c r="M29" s="129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</row>
    <row r="30" spans="1:31" s="2" customFormat="1" ht="6.95" customHeight="1">
      <c r="A30" s="37"/>
      <c r="B30" s="3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89"/>
      <c r="M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2">
      <c r="A32" s="37"/>
      <c r="B32" s="38"/>
      <c r="C32" s="37"/>
      <c r="D32" s="37"/>
      <c r="E32" s="31" t="s">
        <v>94</v>
      </c>
      <c r="F32" s="37"/>
      <c r="G32" s="37"/>
      <c r="H32" s="37"/>
      <c r="I32" s="37"/>
      <c r="J32" s="37"/>
      <c r="K32" s="130">
        <f>I98</f>
        <v>0</v>
      </c>
      <c r="L32" s="37"/>
      <c r="M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2">
      <c r="A33" s="37"/>
      <c r="B33" s="38"/>
      <c r="C33" s="37"/>
      <c r="D33" s="37"/>
      <c r="E33" s="31" t="s">
        <v>95</v>
      </c>
      <c r="F33" s="37"/>
      <c r="G33" s="37"/>
      <c r="H33" s="37"/>
      <c r="I33" s="37"/>
      <c r="J33" s="37"/>
      <c r="K33" s="130">
        <f>J98</f>
        <v>0</v>
      </c>
      <c r="L33" s="37"/>
      <c r="M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38"/>
      <c r="C34" s="37"/>
      <c r="D34" s="131" t="s">
        <v>37</v>
      </c>
      <c r="E34" s="37"/>
      <c r="F34" s="37"/>
      <c r="G34" s="37"/>
      <c r="H34" s="37"/>
      <c r="I34" s="37"/>
      <c r="J34" s="37"/>
      <c r="K34" s="95">
        <f>ROUND(K146,2)</f>
        <v>0</v>
      </c>
      <c r="L34" s="37"/>
      <c r="M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38"/>
      <c r="C35" s="37"/>
      <c r="D35" s="89"/>
      <c r="E35" s="89"/>
      <c r="F35" s="89"/>
      <c r="G35" s="89"/>
      <c r="H35" s="89"/>
      <c r="I35" s="89"/>
      <c r="J35" s="89"/>
      <c r="K35" s="89"/>
      <c r="L35" s="89"/>
      <c r="M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38"/>
      <c r="C36" s="37"/>
      <c r="D36" s="37"/>
      <c r="E36" s="37"/>
      <c r="F36" s="42" t="s">
        <v>39</v>
      </c>
      <c r="G36" s="37"/>
      <c r="H36" s="37"/>
      <c r="I36" s="42" t="s">
        <v>38</v>
      </c>
      <c r="J36" s="37"/>
      <c r="K36" s="42" t="s">
        <v>40</v>
      </c>
      <c r="L36" s="37"/>
      <c r="M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38"/>
      <c r="C37" s="37"/>
      <c r="D37" s="132" t="s">
        <v>41</v>
      </c>
      <c r="E37" s="31" t="s">
        <v>42</v>
      </c>
      <c r="F37" s="130">
        <f>ROUND((SUM(BE146:BE559)),2)</f>
        <v>0</v>
      </c>
      <c r="G37" s="37"/>
      <c r="H37" s="37"/>
      <c r="I37" s="133">
        <v>0.21</v>
      </c>
      <c r="J37" s="37"/>
      <c r="K37" s="130">
        <f>ROUND(((SUM(BE146:BE559))*I37),2)</f>
        <v>0</v>
      </c>
      <c r="L37" s="37"/>
      <c r="M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38"/>
      <c r="C38" s="37"/>
      <c r="D38" s="37"/>
      <c r="E38" s="31" t="s">
        <v>43</v>
      </c>
      <c r="F38" s="130">
        <f>ROUND((SUM(BF146:BF559)),2)</f>
        <v>0</v>
      </c>
      <c r="G38" s="37"/>
      <c r="H38" s="37"/>
      <c r="I38" s="133">
        <v>0.15</v>
      </c>
      <c r="J38" s="37"/>
      <c r="K38" s="130">
        <f>ROUND(((SUM(BF146:BF559))*I38),2)</f>
        <v>0</v>
      </c>
      <c r="L38" s="37"/>
      <c r="M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38"/>
      <c r="C39" s="37"/>
      <c r="D39" s="37"/>
      <c r="E39" s="31" t="s">
        <v>44</v>
      </c>
      <c r="F39" s="130">
        <f>ROUND((SUM(BG146:BG559)),2)</f>
        <v>0</v>
      </c>
      <c r="G39" s="37"/>
      <c r="H39" s="37"/>
      <c r="I39" s="133">
        <v>0.21</v>
      </c>
      <c r="J39" s="37"/>
      <c r="K39" s="130">
        <f>0</f>
        <v>0</v>
      </c>
      <c r="L39" s="37"/>
      <c r="M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38"/>
      <c r="C40" s="37"/>
      <c r="D40" s="37"/>
      <c r="E40" s="31" t="s">
        <v>45</v>
      </c>
      <c r="F40" s="130">
        <f>ROUND((SUM(BH146:BH559)),2)</f>
        <v>0</v>
      </c>
      <c r="G40" s="37"/>
      <c r="H40" s="37"/>
      <c r="I40" s="133">
        <v>0.15</v>
      </c>
      <c r="J40" s="37"/>
      <c r="K40" s="130">
        <f>0</f>
        <v>0</v>
      </c>
      <c r="L40" s="37"/>
      <c r="M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38"/>
      <c r="C41" s="37"/>
      <c r="D41" s="37"/>
      <c r="E41" s="31" t="s">
        <v>46</v>
      </c>
      <c r="F41" s="130">
        <f>ROUND((SUM(BI146:BI559)),2)</f>
        <v>0</v>
      </c>
      <c r="G41" s="37"/>
      <c r="H41" s="37"/>
      <c r="I41" s="133">
        <v>0</v>
      </c>
      <c r="J41" s="37"/>
      <c r="K41" s="130">
        <f>0</f>
        <v>0</v>
      </c>
      <c r="L41" s="37"/>
      <c r="M41" s="54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38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54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38"/>
      <c r="C43" s="134"/>
      <c r="D43" s="135" t="s">
        <v>47</v>
      </c>
      <c r="E43" s="80"/>
      <c r="F43" s="80"/>
      <c r="G43" s="136" t="s">
        <v>48</v>
      </c>
      <c r="H43" s="137" t="s">
        <v>49</v>
      </c>
      <c r="I43" s="80"/>
      <c r="J43" s="80"/>
      <c r="K43" s="138">
        <f>SUM(K34:K41)</f>
        <v>0</v>
      </c>
      <c r="L43" s="139"/>
      <c r="M43" s="54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38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54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3" s="1" customFormat="1" ht="14.4" customHeight="1">
      <c r="B45" s="21"/>
      <c r="M45" s="21"/>
    </row>
    <row r="46" spans="2:13" s="1" customFormat="1" ht="14.4" customHeight="1">
      <c r="B46" s="21"/>
      <c r="M46" s="21"/>
    </row>
    <row r="47" spans="2:13" s="1" customFormat="1" ht="14.4" customHeight="1">
      <c r="B47" s="21"/>
      <c r="M47" s="21"/>
    </row>
    <row r="48" spans="2:13" s="1" customFormat="1" ht="14.4" customHeight="1">
      <c r="B48" s="21"/>
      <c r="M48" s="21"/>
    </row>
    <row r="49" spans="2:13" s="1" customFormat="1" ht="14.4" customHeight="1">
      <c r="B49" s="21"/>
      <c r="M49" s="21"/>
    </row>
    <row r="50" spans="2:13" s="2" customFormat="1" ht="14.4" customHeight="1">
      <c r="B50" s="54"/>
      <c r="D50" s="55" t="s">
        <v>50</v>
      </c>
      <c r="E50" s="56"/>
      <c r="F50" s="56"/>
      <c r="G50" s="55" t="s">
        <v>51</v>
      </c>
      <c r="H50" s="56"/>
      <c r="I50" s="56"/>
      <c r="J50" s="56"/>
      <c r="K50" s="56"/>
      <c r="L50" s="56"/>
      <c r="M50" s="54"/>
    </row>
    <row r="51" spans="2:13" ht="12">
      <c r="B51" s="21"/>
      <c r="M51" s="21"/>
    </row>
    <row r="52" spans="2:13" ht="12">
      <c r="B52" s="21"/>
      <c r="M52" s="21"/>
    </row>
    <row r="53" spans="2:13" ht="12">
      <c r="B53" s="21"/>
      <c r="M53" s="21"/>
    </row>
    <row r="54" spans="2:13" ht="12">
      <c r="B54" s="21"/>
      <c r="M54" s="21"/>
    </row>
    <row r="55" spans="2:13" ht="12">
      <c r="B55" s="21"/>
      <c r="M55" s="21"/>
    </row>
    <row r="56" spans="2:13" ht="12">
      <c r="B56" s="21"/>
      <c r="M56" s="21"/>
    </row>
    <row r="57" spans="2:13" ht="12">
      <c r="B57" s="21"/>
      <c r="M57" s="21"/>
    </row>
    <row r="58" spans="2:13" ht="12">
      <c r="B58" s="21"/>
      <c r="M58" s="21"/>
    </row>
    <row r="59" spans="2:13" ht="12">
      <c r="B59" s="21"/>
      <c r="M59" s="21"/>
    </row>
    <row r="60" spans="2:13" ht="12">
      <c r="B60" s="21"/>
      <c r="M60" s="21"/>
    </row>
    <row r="61" spans="1:31" s="2" customFormat="1" ht="12">
      <c r="A61" s="37"/>
      <c r="B61" s="38"/>
      <c r="C61" s="37"/>
      <c r="D61" s="57" t="s">
        <v>52</v>
      </c>
      <c r="E61" s="40"/>
      <c r="F61" s="140" t="s">
        <v>53</v>
      </c>
      <c r="G61" s="57" t="s">
        <v>52</v>
      </c>
      <c r="H61" s="40"/>
      <c r="I61" s="40"/>
      <c r="J61" s="141" t="s">
        <v>53</v>
      </c>
      <c r="K61" s="40"/>
      <c r="L61" s="40"/>
      <c r="M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3" ht="12">
      <c r="B62" s="21"/>
      <c r="M62" s="21"/>
    </row>
    <row r="63" spans="2:13" ht="12">
      <c r="B63" s="21"/>
      <c r="M63" s="21"/>
    </row>
    <row r="64" spans="2:13" ht="12">
      <c r="B64" s="21"/>
      <c r="M64" s="21"/>
    </row>
    <row r="65" spans="1:31" s="2" customFormat="1" ht="12">
      <c r="A65" s="37"/>
      <c r="B65" s="38"/>
      <c r="C65" s="37"/>
      <c r="D65" s="55" t="s">
        <v>54</v>
      </c>
      <c r="E65" s="58"/>
      <c r="F65" s="58"/>
      <c r="G65" s="55" t="s">
        <v>55</v>
      </c>
      <c r="H65" s="58"/>
      <c r="I65" s="58"/>
      <c r="J65" s="58"/>
      <c r="K65" s="58"/>
      <c r="L65" s="58"/>
      <c r="M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3" ht="12">
      <c r="B66" s="21"/>
      <c r="M66" s="21"/>
    </row>
    <row r="67" spans="2:13" ht="12">
      <c r="B67" s="21"/>
      <c r="M67" s="21"/>
    </row>
    <row r="68" spans="2:13" ht="12">
      <c r="B68" s="21"/>
      <c r="M68" s="21"/>
    </row>
    <row r="69" spans="2:13" ht="12">
      <c r="B69" s="21"/>
      <c r="M69" s="21"/>
    </row>
    <row r="70" spans="2:13" ht="12">
      <c r="B70" s="21"/>
      <c r="M70" s="21"/>
    </row>
    <row r="71" spans="2:13" ht="12">
      <c r="B71" s="21"/>
      <c r="M71" s="21"/>
    </row>
    <row r="72" spans="2:13" ht="12">
      <c r="B72" s="21"/>
      <c r="M72" s="21"/>
    </row>
    <row r="73" spans="2:13" ht="12">
      <c r="B73" s="21"/>
      <c r="M73" s="21"/>
    </row>
    <row r="74" spans="2:13" ht="12">
      <c r="B74" s="21"/>
      <c r="M74" s="21"/>
    </row>
    <row r="75" spans="2:13" ht="12">
      <c r="B75" s="21"/>
      <c r="M75" s="21"/>
    </row>
    <row r="76" spans="1:31" s="2" customFormat="1" ht="12">
      <c r="A76" s="37"/>
      <c r="B76" s="38"/>
      <c r="C76" s="37"/>
      <c r="D76" s="57" t="s">
        <v>52</v>
      </c>
      <c r="E76" s="40"/>
      <c r="F76" s="140" t="s">
        <v>53</v>
      </c>
      <c r="G76" s="57" t="s">
        <v>52</v>
      </c>
      <c r="H76" s="40"/>
      <c r="I76" s="40"/>
      <c r="J76" s="141" t="s">
        <v>53</v>
      </c>
      <c r="K76" s="40"/>
      <c r="L76" s="40"/>
      <c r="M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96</v>
      </c>
      <c r="D82" s="37"/>
      <c r="E82" s="37"/>
      <c r="F82" s="37"/>
      <c r="G82" s="37"/>
      <c r="H82" s="37"/>
      <c r="I82" s="37"/>
      <c r="J82" s="37"/>
      <c r="K82" s="37"/>
      <c r="L82" s="37"/>
      <c r="M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7"/>
      <c r="E84" s="37"/>
      <c r="F84" s="37"/>
      <c r="G84" s="37"/>
      <c r="H84" s="37"/>
      <c r="I84" s="37"/>
      <c r="J84" s="37"/>
      <c r="K84" s="37"/>
      <c r="L84" s="37"/>
      <c r="M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6" t="str">
        <f>E7</f>
        <v>ZATEPLENÍ OBJEKTU POLEPSKÁ 550/UBYTOVNA - II. ETAPA</v>
      </c>
      <c r="F85" s="31"/>
      <c r="G85" s="31"/>
      <c r="H85" s="31"/>
      <c r="I85" s="37"/>
      <c r="J85" s="37"/>
      <c r="K85" s="37"/>
      <c r="L85" s="37"/>
      <c r="M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3" s="1" customFormat="1" ht="12" customHeight="1">
      <c r="B86" s="21"/>
      <c r="C86" s="31" t="s">
        <v>91</v>
      </c>
      <c r="M86" s="21"/>
    </row>
    <row r="87" spans="1:31" s="2" customFormat="1" ht="16.5" customHeight="1">
      <c r="A87" s="37"/>
      <c r="B87" s="38"/>
      <c r="C87" s="37"/>
      <c r="D87" s="37"/>
      <c r="E87" s="126" t="s">
        <v>92</v>
      </c>
      <c r="F87" s="37"/>
      <c r="G87" s="37"/>
      <c r="H87" s="37"/>
      <c r="I87" s="37"/>
      <c r="J87" s="37"/>
      <c r="K87" s="37"/>
      <c r="L87" s="37"/>
      <c r="M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93</v>
      </c>
      <c r="D88" s="37"/>
      <c r="E88" s="37"/>
      <c r="F88" s="37"/>
      <c r="G88" s="37"/>
      <c r="H88" s="37"/>
      <c r="I88" s="37"/>
      <c r="J88" s="37"/>
      <c r="K88" s="37"/>
      <c r="L88" s="37"/>
      <c r="M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30" customHeight="1">
      <c r="A89" s="37"/>
      <c r="B89" s="38"/>
      <c r="C89" s="37"/>
      <c r="D89" s="37"/>
      <c r="E89" s="66" t="str">
        <f>E11</f>
        <v>23032 - ZATEPLENÍ OBJEKTU POLEPSKÁ 550/UBYTOVNA - II. ETAPA</v>
      </c>
      <c r="F89" s="37"/>
      <c r="G89" s="37"/>
      <c r="H89" s="37"/>
      <c r="I89" s="37"/>
      <c r="J89" s="37"/>
      <c r="K89" s="37"/>
      <c r="L89" s="37"/>
      <c r="M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21</v>
      </c>
      <c r="D91" s="37"/>
      <c r="E91" s="37"/>
      <c r="F91" s="26" t="str">
        <f>F14</f>
        <v>Kolín, Polepská 550, st. parc. č. 3242</v>
      </c>
      <c r="G91" s="37"/>
      <c r="H91" s="37"/>
      <c r="I91" s="31" t="s">
        <v>23</v>
      </c>
      <c r="J91" s="68" t="str">
        <f>IF(J14="","",J14)</f>
        <v>21. 6. 2023</v>
      </c>
      <c r="K91" s="37"/>
      <c r="L91" s="37"/>
      <c r="M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40.05" customHeight="1">
      <c r="A93" s="37"/>
      <c r="B93" s="38"/>
      <c r="C93" s="31" t="s">
        <v>25</v>
      </c>
      <c r="D93" s="37"/>
      <c r="E93" s="37"/>
      <c r="F93" s="26" t="str">
        <f>E17</f>
        <v>Město Kolín, Karlovo náměstí 78, Kolín I</v>
      </c>
      <c r="G93" s="37"/>
      <c r="H93" s="37"/>
      <c r="I93" s="31" t="s">
        <v>31</v>
      </c>
      <c r="J93" s="35" t="str">
        <f>E23</f>
        <v>AZ PROJECT spol. s r.o., Plynárenská 830, Kolín IV</v>
      </c>
      <c r="K93" s="37"/>
      <c r="L93" s="37"/>
      <c r="M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40.05" customHeight="1">
      <c r="A94" s="37"/>
      <c r="B94" s="38"/>
      <c r="C94" s="31" t="s">
        <v>29</v>
      </c>
      <c r="D94" s="37"/>
      <c r="E94" s="37"/>
      <c r="F94" s="26" t="str">
        <f>IF(E20="","",E20)</f>
        <v>Vyplň údaj</v>
      </c>
      <c r="G94" s="37"/>
      <c r="H94" s="37"/>
      <c r="I94" s="31" t="s">
        <v>35</v>
      </c>
      <c r="J94" s="35" t="str">
        <f>E26</f>
        <v>AZ PROJECT spol. s r.o., Plynárenská 830, Kolín IV</v>
      </c>
      <c r="K94" s="37"/>
      <c r="L94" s="37"/>
      <c r="M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42" t="s">
        <v>97</v>
      </c>
      <c r="D96" s="134"/>
      <c r="E96" s="134"/>
      <c r="F96" s="134"/>
      <c r="G96" s="134"/>
      <c r="H96" s="134"/>
      <c r="I96" s="143" t="s">
        <v>98</v>
      </c>
      <c r="J96" s="143" t="s">
        <v>99</v>
      </c>
      <c r="K96" s="143" t="s">
        <v>100</v>
      </c>
      <c r="L96" s="134"/>
      <c r="M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54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44" t="s">
        <v>101</v>
      </c>
      <c r="D98" s="37"/>
      <c r="E98" s="37"/>
      <c r="F98" s="37"/>
      <c r="G98" s="37"/>
      <c r="H98" s="37"/>
      <c r="I98" s="95">
        <f>Q146</f>
        <v>0</v>
      </c>
      <c r="J98" s="95">
        <f>R146</f>
        <v>0</v>
      </c>
      <c r="K98" s="95">
        <f>K146</f>
        <v>0</v>
      </c>
      <c r="L98" s="37"/>
      <c r="M98" s="54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8" t="s">
        <v>102</v>
      </c>
    </row>
    <row r="99" spans="1:31" s="9" customFormat="1" ht="24.95" customHeight="1">
      <c r="A99" s="9"/>
      <c r="B99" s="145"/>
      <c r="C99" s="9"/>
      <c r="D99" s="146" t="s">
        <v>103</v>
      </c>
      <c r="E99" s="147"/>
      <c r="F99" s="147"/>
      <c r="G99" s="147"/>
      <c r="H99" s="147"/>
      <c r="I99" s="148">
        <f>Q147</f>
        <v>0</v>
      </c>
      <c r="J99" s="148">
        <f>R147</f>
        <v>0</v>
      </c>
      <c r="K99" s="148">
        <f>K147</f>
        <v>0</v>
      </c>
      <c r="L99" s="9"/>
      <c r="M99" s="14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49"/>
      <c r="C100" s="10"/>
      <c r="D100" s="150" t="s">
        <v>104</v>
      </c>
      <c r="E100" s="151"/>
      <c r="F100" s="151"/>
      <c r="G100" s="151"/>
      <c r="H100" s="151"/>
      <c r="I100" s="152">
        <f>Q148</f>
        <v>0</v>
      </c>
      <c r="J100" s="152">
        <f>R148</f>
        <v>0</v>
      </c>
      <c r="K100" s="152">
        <f>K148</f>
        <v>0</v>
      </c>
      <c r="L100" s="10"/>
      <c r="M100" s="14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9"/>
      <c r="C101" s="10"/>
      <c r="D101" s="150" t="s">
        <v>105</v>
      </c>
      <c r="E101" s="151"/>
      <c r="F101" s="151"/>
      <c r="G101" s="151"/>
      <c r="H101" s="151"/>
      <c r="I101" s="152">
        <f>Q186</f>
        <v>0</v>
      </c>
      <c r="J101" s="152">
        <f>R186</f>
        <v>0</v>
      </c>
      <c r="K101" s="152">
        <f>K186</f>
        <v>0</v>
      </c>
      <c r="L101" s="10"/>
      <c r="M101" s="14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9"/>
      <c r="C102" s="10"/>
      <c r="D102" s="150" t="s">
        <v>106</v>
      </c>
      <c r="E102" s="151"/>
      <c r="F102" s="151"/>
      <c r="G102" s="151"/>
      <c r="H102" s="151"/>
      <c r="I102" s="152">
        <f>Q204</f>
        <v>0</v>
      </c>
      <c r="J102" s="152">
        <f>R204</f>
        <v>0</v>
      </c>
      <c r="K102" s="152">
        <f>K204</f>
        <v>0</v>
      </c>
      <c r="L102" s="10"/>
      <c r="M102" s="14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9"/>
      <c r="C103" s="10"/>
      <c r="D103" s="150" t="s">
        <v>107</v>
      </c>
      <c r="E103" s="151"/>
      <c r="F103" s="151"/>
      <c r="G103" s="151"/>
      <c r="H103" s="151"/>
      <c r="I103" s="152">
        <f>Q217</f>
        <v>0</v>
      </c>
      <c r="J103" s="152">
        <f>R217</f>
        <v>0</v>
      </c>
      <c r="K103" s="152">
        <f>K217</f>
        <v>0</v>
      </c>
      <c r="L103" s="10"/>
      <c r="M103" s="14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9"/>
      <c r="C104" s="10"/>
      <c r="D104" s="150" t="s">
        <v>108</v>
      </c>
      <c r="E104" s="151"/>
      <c r="F104" s="151"/>
      <c r="G104" s="151"/>
      <c r="H104" s="151"/>
      <c r="I104" s="152">
        <f>Q222</f>
        <v>0</v>
      </c>
      <c r="J104" s="152">
        <f>R222</f>
        <v>0</v>
      </c>
      <c r="K104" s="152">
        <f>K222</f>
        <v>0</v>
      </c>
      <c r="L104" s="10"/>
      <c r="M104" s="14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49"/>
      <c r="C105" s="10"/>
      <c r="D105" s="150" t="s">
        <v>109</v>
      </c>
      <c r="E105" s="151"/>
      <c r="F105" s="151"/>
      <c r="G105" s="151"/>
      <c r="H105" s="151"/>
      <c r="I105" s="152">
        <f>Q318</f>
        <v>0</v>
      </c>
      <c r="J105" s="152">
        <f>R318</f>
        <v>0</v>
      </c>
      <c r="K105" s="152">
        <f>K318</f>
        <v>0</v>
      </c>
      <c r="L105" s="10"/>
      <c r="M105" s="14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4.85" customHeight="1">
      <c r="A106" s="10"/>
      <c r="B106" s="149"/>
      <c r="C106" s="10"/>
      <c r="D106" s="150" t="s">
        <v>110</v>
      </c>
      <c r="E106" s="151"/>
      <c r="F106" s="151"/>
      <c r="G106" s="151"/>
      <c r="H106" s="151"/>
      <c r="I106" s="152">
        <f>Q365</f>
        <v>0</v>
      </c>
      <c r="J106" s="152">
        <f>R365</f>
        <v>0</v>
      </c>
      <c r="K106" s="152">
        <f>K365</f>
        <v>0</v>
      </c>
      <c r="L106" s="10"/>
      <c r="M106" s="14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49"/>
      <c r="C107" s="10"/>
      <c r="D107" s="150" t="s">
        <v>111</v>
      </c>
      <c r="E107" s="151"/>
      <c r="F107" s="151"/>
      <c r="G107" s="151"/>
      <c r="H107" s="151"/>
      <c r="I107" s="152">
        <f>Q371</f>
        <v>0</v>
      </c>
      <c r="J107" s="152">
        <f>R371</f>
        <v>0</v>
      </c>
      <c r="K107" s="152">
        <f>K371</f>
        <v>0</v>
      </c>
      <c r="L107" s="10"/>
      <c r="M107" s="14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45"/>
      <c r="C108" s="9"/>
      <c r="D108" s="146" t="s">
        <v>112</v>
      </c>
      <c r="E108" s="147"/>
      <c r="F108" s="147"/>
      <c r="G108" s="147"/>
      <c r="H108" s="147"/>
      <c r="I108" s="148">
        <f>Q377</f>
        <v>0</v>
      </c>
      <c r="J108" s="148">
        <f>R377</f>
        <v>0</v>
      </c>
      <c r="K108" s="148">
        <f>K377</f>
        <v>0</v>
      </c>
      <c r="L108" s="9"/>
      <c r="M108" s="14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49"/>
      <c r="C109" s="10"/>
      <c r="D109" s="150" t="s">
        <v>113</v>
      </c>
      <c r="E109" s="151"/>
      <c r="F109" s="151"/>
      <c r="G109" s="151"/>
      <c r="H109" s="151"/>
      <c r="I109" s="152">
        <f>Q378</f>
        <v>0</v>
      </c>
      <c r="J109" s="152">
        <f>R378</f>
        <v>0</v>
      </c>
      <c r="K109" s="152">
        <f>K378</f>
        <v>0</v>
      </c>
      <c r="L109" s="10"/>
      <c r="M109" s="14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49"/>
      <c r="C110" s="10"/>
      <c r="D110" s="150" t="s">
        <v>114</v>
      </c>
      <c r="E110" s="151"/>
      <c r="F110" s="151"/>
      <c r="G110" s="151"/>
      <c r="H110" s="151"/>
      <c r="I110" s="152">
        <f>Q386</f>
        <v>0</v>
      </c>
      <c r="J110" s="152">
        <f>R386</f>
        <v>0</v>
      </c>
      <c r="K110" s="152">
        <f>K386</f>
        <v>0</v>
      </c>
      <c r="L110" s="10"/>
      <c r="M110" s="14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49"/>
      <c r="C111" s="10"/>
      <c r="D111" s="150" t="s">
        <v>115</v>
      </c>
      <c r="E111" s="151"/>
      <c r="F111" s="151"/>
      <c r="G111" s="151"/>
      <c r="H111" s="151"/>
      <c r="I111" s="152">
        <f>Q420</f>
        <v>0</v>
      </c>
      <c r="J111" s="152">
        <f>R420</f>
        <v>0</v>
      </c>
      <c r="K111" s="152">
        <f>K420</f>
        <v>0</v>
      </c>
      <c r="L111" s="10"/>
      <c r="M111" s="14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49"/>
      <c r="C112" s="10"/>
      <c r="D112" s="150" t="s">
        <v>116</v>
      </c>
      <c r="E112" s="151"/>
      <c r="F112" s="151"/>
      <c r="G112" s="151"/>
      <c r="H112" s="151"/>
      <c r="I112" s="152">
        <f>Q441</f>
        <v>0</v>
      </c>
      <c r="J112" s="152">
        <f>R441</f>
        <v>0</v>
      </c>
      <c r="K112" s="152">
        <f>K441</f>
        <v>0</v>
      </c>
      <c r="L112" s="10"/>
      <c r="M112" s="14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49"/>
      <c r="C113" s="10"/>
      <c r="D113" s="150" t="s">
        <v>117</v>
      </c>
      <c r="E113" s="151"/>
      <c r="F113" s="151"/>
      <c r="G113" s="151"/>
      <c r="H113" s="151"/>
      <c r="I113" s="152">
        <f>Q451</f>
        <v>0</v>
      </c>
      <c r="J113" s="152">
        <f>R451</f>
        <v>0</v>
      </c>
      <c r="K113" s="152">
        <f>K451</f>
        <v>0</v>
      </c>
      <c r="L113" s="10"/>
      <c r="M113" s="14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49"/>
      <c r="C114" s="10"/>
      <c r="D114" s="150" t="s">
        <v>118</v>
      </c>
      <c r="E114" s="151"/>
      <c r="F114" s="151"/>
      <c r="G114" s="151"/>
      <c r="H114" s="151"/>
      <c r="I114" s="152">
        <f>Q455</f>
        <v>0</v>
      </c>
      <c r="J114" s="152">
        <f>R455</f>
        <v>0</v>
      </c>
      <c r="K114" s="152">
        <f>K455</f>
        <v>0</v>
      </c>
      <c r="L114" s="10"/>
      <c r="M114" s="14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49"/>
      <c r="C115" s="10"/>
      <c r="D115" s="150" t="s">
        <v>119</v>
      </c>
      <c r="E115" s="151"/>
      <c r="F115" s="151"/>
      <c r="G115" s="151"/>
      <c r="H115" s="151"/>
      <c r="I115" s="152">
        <f>Q485</f>
        <v>0</v>
      </c>
      <c r="J115" s="152">
        <f>R485</f>
        <v>0</v>
      </c>
      <c r="K115" s="152">
        <f>K485</f>
        <v>0</v>
      </c>
      <c r="L115" s="10"/>
      <c r="M115" s="14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49"/>
      <c r="C116" s="10"/>
      <c r="D116" s="150" t="s">
        <v>120</v>
      </c>
      <c r="E116" s="151"/>
      <c r="F116" s="151"/>
      <c r="G116" s="151"/>
      <c r="H116" s="151"/>
      <c r="I116" s="152">
        <f>Q489</f>
        <v>0</v>
      </c>
      <c r="J116" s="152">
        <f>R489</f>
        <v>0</v>
      </c>
      <c r="K116" s="152">
        <f>K489</f>
        <v>0</v>
      </c>
      <c r="L116" s="10"/>
      <c r="M116" s="14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49"/>
      <c r="C117" s="10"/>
      <c r="D117" s="150" t="s">
        <v>121</v>
      </c>
      <c r="E117" s="151"/>
      <c r="F117" s="151"/>
      <c r="G117" s="151"/>
      <c r="H117" s="151"/>
      <c r="I117" s="152">
        <f>Q497</f>
        <v>0</v>
      </c>
      <c r="J117" s="152">
        <f>R497</f>
        <v>0</v>
      </c>
      <c r="K117" s="152">
        <f>K497</f>
        <v>0</v>
      </c>
      <c r="L117" s="10"/>
      <c r="M117" s="14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49"/>
      <c r="C118" s="10"/>
      <c r="D118" s="150" t="s">
        <v>122</v>
      </c>
      <c r="E118" s="151"/>
      <c r="F118" s="151"/>
      <c r="G118" s="151"/>
      <c r="H118" s="151"/>
      <c r="I118" s="152">
        <f>Q521</f>
        <v>0</v>
      </c>
      <c r="J118" s="152">
        <f>R521</f>
        <v>0</v>
      </c>
      <c r="K118" s="152">
        <f>K521</f>
        <v>0</v>
      </c>
      <c r="L118" s="10"/>
      <c r="M118" s="14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49"/>
      <c r="C119" s="10"/>
      <c r="D119" s="150" t="s">
        <v>123</v>
      </c>
      <c r="E119" s="151"/>
      <c r="F119" s="151"/>
      <c r="G119" s="151"/>
      <c r="H119" s="151"/>
      <c r="I119" s="152">
        <f>Q532</f>
        <v>0</v>
      </c>
      <c r="J119" s="152">
        <f>R532</f>
        <v>0</v>
      </c>
      <c r="K119" s="152">
        <f>K532</f>
        <v>0</v>
      </c>
      <c r="L119" s="10"/>
      <c r="M119" s="14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49"/>
      <c r="C120" s="10"/>
      <c r="D120" s="150" t="s">
        <v>124</v>
      </c>
      <c r="E120" s="151"/>
      <c r="F120" s="151"/>
      <c r="G120" s="151"/>
      <c r="H120" s="151"/>
      <c r="I120" s="152">
        <f>Q544</f>
        <v>0</v>
      </c>
      <c r="J120" s="152">
        <f>R544</f>
        <v>0</v>
      </c>
      <c r="K120" s="152">
        <f>K544</f>
        <v>0</v>
      </c>
      <c r="L120" s="10"/>
      <c r="M120" s="149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9" customFormat="1" ht="24.95" customHeight="1">
      <c r="A121" s="9"/>
      <c r="B121" s="145"/>
      <c r="C121" s="9"/>
      <c r="D121" s="146" t="s">
        <v>125</v>
      </c>
      <c r="E121" s="147"/>
      <c r="F121" s="147"/>
      <c r="G121" s="147"/>
      <c r="H121" s="147"/>
      <c r="I121" s="148">
        <f>Q551</f>
        <v>0</v>
      </c>
      <c r="J121" s="148">
        <f>R551</f>
        <v>0</v>
      </c>
      <c r="K121" s="148">
        <f>K551</f>
        <v>0</v>
      </c>
      <c r="L121" s="9"/>
      <c r="M121" s="145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s="10" customFormat="1" ht="19.9" customHeight="1">
      <c r="A122" s="10"/>
      <c r="B122" s="149"/>
      <c r="C122" s="10"/>
      <c r="D122" s="150" t="s">
        <v>126</v>
      </c>
      <c r="E122" s="151"/>
      <c r="F122" s="151"/>
      <c r="G122" s="151"/>
      <c r="H122" s="151"/>
      <c r="I122" s="152">
        <f>Q552</f>
        <v>0</v>
      </c>
      <c r="J122" s="152">
        <f>R552</f>
        <v>0</v>
      </c>
      <c r="K122" s="152">
        <f>K552</f>
        <v>0</v>
      </c>
      <c r="L122" s="10"/>
      <c r="M122" s="149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49"/>
      <c r="C123" s="10"/>
      <c r="D123" s="150" t="s">
        <v>127</v>
      </c>
      <c r="E123" s="151"/>
      <c r="F123" s="151"/>
      <c r="G123" s="151"/>
      <c r="H123" s="151"/>
      <c r="I123" s="152">
        <f>Q554</f>
        <v>0</v>
      </c>
      <c r="J123" s="152">
        <f>R554</f>
        <v>0</v>
      </c>
      <c r="K123" s="152">
        <f>K554</f>
        <v>0</v>
      </c>
      <c r="L123" s="10"/>
      <c r="M123" s="149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149"/>
      <c r="C124" s="10"/>
      <c r="D124" s="150" t="s">
        <v>128</v>
      </c>
      <c r="E124" s="151"/>
      <c r="F124" s="151"/>
      <c r="G124" s="151"/>
      <c r="H124" s="151"/>
      <c r="I124" s="152">
        <f>Q557</f>
        <v>0</v>
      </c>
      <c r="J124" s="152">
        <f>R557</f>
        <v>0</v>
      </c>
      <c r="K124" s="152">
        <f>K557</f>
        <v>0</v>
      </c>
      <c r="L124" s="10"/>
      <c r="M124" s="149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2" customFormat="1" ht="21.8" customHeight="1">
      <c r="A125" s="37"/>
      <c r="B125" s="38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59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30" spans="1:31" s="2" customFormat="1" ht="6.95" customHeight="1">
      <c r="A130" s="37"/>
      <c r="B130" s="61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54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24.95" customHeight="1">
      <c r="A131" s="37"/>
      <c r="B131" s="38"/>
      <c r="C131" s="22" t="s">
        <v>129</v>
      </c>
      <c r="D131" s="37"/>
      <c r="E131" s="37"/>
      <c r="F131" s="37"/>
      <c r="G131" s="37"/>
      <c r="H131" s="37"/>
      <c r="I131" s="37"/>
      <c r="J131" s="37"/>
      <c r="K131" s="37"/>
      <c r="L131" s="37"/>
      <c r="M131" s="54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6.95" customHeight="1">
      <c r="A132" s="37"/>
      <c r="B132" s="38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54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2" customHeight="1">
      <c r="A133" s="37"/>
      <c r="B133" s="38"/>
      <c r="C133" s="31" t="s">
        <v>17</v>
      </c>
      <c r="D133" s="37"/>
      <c r="E133" s="37"/>
      <c r="F133" s="37"/>
      <c r="G133" s="37"/>
      <c r="H133" s="37"/>
      <c r="I133" s="37"/>
      <c r="J133" s="37"/>
      <c r="K133" s="37"/>
      <c r="L133" s="37"/>
      <c r="M133" s="54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6.5" customHeight="1">
      <c r="A134" s="37"/>
      <c r="B134" s="38"/>
      <c r="C134" s="37"/>
      <c r="D134" s="37"/>
      <c r="E134" s="126" t="str">
        <f>E7</f>
        <v>ZATEPLENÍ OBJEKTU POLEPSKÁ 550/UBYTOVNA - II. ETAPA</v>
      </c>
      <c r="F134" s="31"/>
      <c r="G134" s="31"/>
      <c r="H134" s="31"/>
      <c r="I134" s="37"/>
      <c r="J134" s="37"/>
      <c r="K134" s="37"/>
      <c r="L134" s="37"/>
      <c r="M134" s="54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2:13" s="1" customFormat="1" ht="12" customHeight="1">
      <c r="B135" s="21"/>
      <c r="C135" s="31" t="s">
        <v>91</v>
      </c>
      <c r="M135" s="21"/>
    </row>
    <row r="136" spans="1:31" s="2" customFormat="1" ht="16.5" customHeight="1">
      <c r="A136" s="37"/>
      <c r="B136" s="38"/>
      <c r="C136" s="37"/>
      <c r="D136" s="37"/>
      <c r="E136" s="126" t="s">
        <v>92</v>
      </c>
      <c r="F136" s="37"/>
      <c r="G136" s="37"/>
      <c r="H136" s="37"/>
      <c r="I136" s="37"/>
      <c r="J136" s="37"/>
      <c r="K136" s="37"/>
      <c r="L136" s="37"/>
      <c r="M136" s="54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12" customHeight="1">
      <c r="A137" s="37"/>
      <c r="B137" s="38"/>
      <c r="C137" s="31" t="s">
        <v>93</v>
      </c>
      <c r="D137" s="37"/>
      <c r="E137" s="37"/>
      <c r="F137" s="37"/>
      <c r="G137" s="37"/>
      <c r="H137" s="37"/>
      <c r="I137" s="37"/>
      <c r="J137" s="37"/>
      <c r="K137" s="37"/>
      <c r="L137" s="37"/>
      <c r="M137" s="54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30" customHeight="1">
      <c r="A138" s="37"/>
      <c r="B138" s="38"/>
      <c r="C138" s="37"/>
      <c r="D138" s="37"/>
      <c r="E138" s="66" t="str">
        <f>E11</f>
        <v>23032 - ZATEPLENÍ OBJEKTU POLEPSKÁ 550/UBYTOVNA - II. ETAPA</v>
      </c>
      <c r="F138" s="37"/>
      <c r="G138" s="37"/>
      <c r="H138" s="37"/>
      <c r="I138" s="37"/>
      <c r="J138" s="37"/>
      <c r="K138" s="37"/>
      <c r="L138" s="37"/>
      <c r="M138" s="54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2" customFormat="1" ht="6.95" customHeight="1">
      <c r="A139" s="37"/>
      <c r="B139" s="38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54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1:31" s="2" customFormat="1" ht="12" customHeight="1">
      <c r="A140" s="37"/>
      <c r="B140" s="38"/>
      <c r="C140" s="31" t="s">
        <v>21</v>
      </c>
      <c r="D140" s="37"/>
      <c r="E140" s="37"/>
      <c r="F140" s="26" t="str">
        <f>F14</f>
        <v>Kolín, Polepská 550, st. parc. č. 3242</v>
      </c>
      <c r="G140" s="37"/>
      <c r="H140" s="37"/>
      <c r="I140" s="31" t="s">
        <v>23</v>
      </c>
      <c r="J140" s="68" t="str">
        <f>IF(J14="","",J14)</f>
        <v>21. 6. 2023</v>
      </c>
      <c r="K140" s="37"/>
      <c r="L140" s="37"/>
      <c r="M140" s="54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:31" s="2" customFormat="1" ht="6.95" customHeight="1">
      <c r="A141" s="37"/>
      <c r="B141" s="38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54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pans="1:31" s="2" customFormat="1" ht="40.05" customHeight="1">
      <c r="A142" s="37"/>
      <c r="B142" s="38"/>
      <c r="C142" s="31" t="s">
        <v>25</v>
      </c>
      <c r="D142" s="37"/>
      <c r="E142" s="37"/>
      <c r="F142" s="26" t="str">
        <f>E17</f>
        <v>Město Kolín, Karlovo náměstí 78, Kolín I</v>
      </c>
      <c r="G142" s="37"/>
      <c r="H142" s="37"/>
      <c r="I142" s="31" t="s">
        <v>31</v>
      </c>
      <c r="J142" s="35" t="str">
        <f>E23</f>
        <v>AZ PROJECT spol. s r.o., Plynárenská 830, Kolín IV</v>
      </c>
      <c r="K142" s="37"/>
      <c r="L142" s="37"/>
      <c r="M142" s="54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pans="1:31" s="2" customFormat="1" ht="40.05" customHeight="1">
      <c r="A143" s="37"/>
      <c r="B143" s="38"/>
      <c r="C143" s="31" t="s">
        <v>29</v>
      </c>
      <c r="D143" s="37"/>
      <c r="E143" s="37"/>
      <c r="F143" s="26" t="str">
        <f>IF(E20="","",E20)</f>
        <v>Vyplň údaj</v>
      </c>
      <c r="G143" s="37"/>
      <c r="H143" s="37"/>
      <c r="I143" s="31" t="s">
        <v>35</v>
      </c>
      <c r="J143" s="35" t="str">
        <f>E26</f>
        <v>AZ PROJECT spol. s r.o., Plynárenská 830, Kolín IV</v>
      </c>
      <c r="K143" s="37"/>
      <c r="L143" s="37"/>
      <c r="M143" s="54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pans="1:31" s="2" customFormat="1" ht="10.3" customHeight="1">
      <c r="A144" s="37"/>
      <c r="B144" s="38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54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spans="1:31" s="11" customFormat="1" ht="29.25" customHeight="1">
      <c r="A145" s="153"/>
      <c r="B145" s="154"/>
      <c r="C145" s="155" t="s">
        <v>130</v>
      </c>
      <c r="D145" s="156" t="s">
        <v>62</v>
      </c>
      <c r="E145" s="156" t="s">
        <v>58</v>
      </c>
      <c r="F145" s="156" t="s">
        <v>59</v>
      </c>
      <c r="G145" s="156" t="s">
        <v>131</v>
      </c>
      <c r="H145" s="156" t="s">
        <v>132</v>
      </c>
      <c r="I145" s="156" t="s">
        <v>133</v>
      </c>
      <c r="J145" s="156" t="s">
        <v>134</v>
      </c>
      <c r="K145" s="156" t="s">
        <v>100</v>
      </c>
      <c r="L145" s="157" t="s">
        <v>135</v>
      </c>
      <c r="M145" s="158"/>
      <c r="N145" s="85" t="s">
        <v>1</v>
      </c>
      <c r="O145" s="86" t="s">
        <v>41</v>
      </c>
      <c r="P145" s="86" t="s">
        <v>136</v>
      </c>
      <c r="Q145" s="86" t="s">
        <v>137</v>
      </c>
      <c r="R145" s="86" t="s">
        <v>138</v>
      </c>
      <c r="S145" s="86" t="s">
        <v>139</v>
      </c>
      <c r="T145" s="86" t="s">
        <v>140</v>
      </c>
      <c r="U145" s="86" t="s">
        <v>141</v>
      </c>
      <c r="V145" s="86" t="s">
        <v>142</v>
      </c>
      <c r="W145" s="86" t="s">
        <v>143</v>
      </c>
      <c r="X145" s="87" t="s">
        <v>144</v>
      </c>
      <c r="Y145" s="153"/>
      <c r="Z145" s="153"/>
      <c r="AA145" s="153"/>
      <c r="AB145" s="153"/>
      <c r="AC145" s="153"/>
      <c r="AD145" s="153"/>
      <c r="AE145" s="153"/>
    </row>
    <row r="146" spans="1:63" s="2" customFormat="1" ht="22.8" customHeight="1">
      <c r="A146" s="37"/>
      <c r="B146" s="38"/>
      <c r="C146" s="92" t="s">
        <v>145</v>
      </c>
      <c r="D146" s="37"/>
      <c r="E146" s="37"/>
      <c r="F146" s="37"/>
      <c r="G146" s="37"/>
      <c r="H146" s="37"/>
      <c r="I146" s="37"/>
      <c r="J146" s="37"/>
      <c r="K146" s="159">
        <f>BK146</f>
        <v>0</v>
      </c>
      <c r="L146" s="37"/>
      <c r="M146" s="38"/>
      <c r="N146" s="88"/>
      <c r="O146" s="72"/>
      <c r="P146" s="89"/>
      <c r="Q146" s="160">
        <f>Q147+Q377+Q551</f>
        <v>0</v>
      </c>
      <c r="R146" s="160">
        <f>R147+R377+R551</f>
        <v>0</v>
      </c>
      <c r="S146" s="89"/>
      <c r="T146" s="161">
        <f>T147+T377+T551</f>
        <v>0</v>
      </c>
      <c r="U146" s="89"/>
      <c r="V146" s="161">
        <f>V147+V377+V551</f>
        <v>271.5689560900001</v>
      </c>
      <c r="W146" s="89"/>
      <c r="X146" s="162">
        <f>X147+X377+X551</f>
        <v>65.33845806000001</v>
      </c>
      <c r="Y146" s="37"/>
      <c r="Z146" s="37"/>
      <c r="AA146" s="37"/>
      <c r="AB146" s="37"/>
      <c r="AC146" s="37"/>
      <c r="AD146" s="37"/>
      <c r="AE146" s="37"/>
      <c r="AT146" s="18" t="s">
        <v>78</v>
      </c>
      <c r="AU146" s="18" t="s">
        <v>102</v>
      </c>
      <c r="BK146" s="163">
        <f>BK147+BK377+BK551</f>
        <v>0</v>
      </c>
    </row>
    <row r="147" spans="1:63" s="12" customFormat="1" ht="25.9" customHeight="1">
      <c r="A147" s="12"/>
      <c r="B147" s="164"/>
      <c r="C147" s="12"/>
      <c r="D147" s="165" t="s">
        <v>78</v>
      </c>
      <c r="E147" s="166" t="s">
        <v>146</v>
      </c>
      <c r="F147" s="166" t="s">
        <v>147</v>
      </c>
      <c r="G147" s="12"/>
      <c r="H147" s="12"/>
      <c r="I147" s="167"/>
      <c r="J147" s="167"/>
      <c r="K147" s="168">
        <f>BK147</f>
        <v>0</v>
      </c>
      <c r="L147" s="12"/>
      <c r="M147" s="164"/>
      <c r="N147" s="169"/>
      <c r="O147" s="170"/>
      <c r="P147" s="170"/>
      <c r="Q147" s="171">
        <f>Q148+Q186+Q204+Q217+Q222+Q318+Q371</f>
        <v>0</v>
      </c>
      <c r="R147" s="171">
        <f>R148+R186+R204+R217+R222+R318+R371</f>
        <v>0</v>
      </c>
      <c r="S147" s="170"/>
      <c r="T147" s="172">
        <f>T148+T186+T204+T217+T222+T318+T371</f>
        <v>0</v>
      </c>
      <c r="U147" s="170"/>
      <c r="V147" s="172">
        <f>V148+V186+V204+V217+V222+V318+V371</f>
        <v>269.68633482000007</v>
      </c>
      <c r="W147" s="170"/>
      <c r="X147" s="173">
        <f>X148+X186+X204+X217+X222+X318+X371</f>
        <v>64.56079700000001</v>
      </c>
      <c r="Y147" s="12"/>
      <c r="Z147" s="12"/>
      <c r="AA147" s="12"/>
      <c r="AB147" s="12"/>
      <c r="AC147" s="12"/>
      <c r="AD147" s="12"/>
      <c r="AE147" s="12"/>
      <c r="AR147" s="165" t="s">
        <v>84</v>
      </c>
      <c r="AT147" s="174" t="s">
        <v>78</v>
      </c>
      <c r="AU147" s="174" t="s">
        <v>79</v>
      </c>
      <c r="AY147" s="165" t="s">
        <v>148</v>
      </c>
      <c r="BK147" s="175">
        <f>BK148+BK186+BK204+BK217+BK222+BK318+BK371</f>
        <v>0</v>
      </c>
    </row>
    <row r="148" spans="1:63" s="12" customFormat="1" ht="22.8" customHeight="1">
      <c r="A148" s="12"/>
      <c r="B148" s="164"/>
      <c r="C148" s="12"/>
      <c r="D148" s="165" t="s">
        <v>78</v>
      </c>
      <c r="E148" s="176" t="s">
        <v>84</v>
      </c>
      <c r="F148" s="176" t="s">
        <v>149</v>
      </c>
      <c r="G148" s="12"/>
      <c r="H148" s="12"/>
      <c r="I148" s="167"/>
      <c r="J148" s="167"/>
      <c r="K148" s="177">
        <f>BK148</f>
        <v>0</v>
      </c>
      <c r="L148" s="12"/>
      <c r="M148" s="164"/>
      <c r="N148" s="169"/>
      <c r="O148" s="170"/>
      <c r="P148" s="170"/>
      <c r="Q148" s="171">
        <f>SUM(Q149:Q185)</f>
        <v>0</v>
      </c>
      <c r="R148" s="171">
        <f>SUM(R149:R185)</f>
        <v>0</v>
      </c>
      <c r="S148" s="170"/>
      <c r="T148" s="172">
        <f>SUM(T149:T185)</f>
        <v>0</v>
      </c>
      <c r="U148" s="170"/>
      <c r="V148" s="172">
        <f>SUM(V149:V185)</f>
        <v>73.44662885</v>
      </c>
      <c r="W148" s="170"/>
      <c r="X148" s="173">
        <f>SUM(X149:X185)</f>
        <v>16.766000000000002</v>
      </c>
      <c r="Y148" s="12"/>
      <c r="Z148" s="12"/>
      <c r="AA148" s="12"/>
      <c r="AB148" s="12"/>
      <c r="AC148" s="12"/>
      <c r="AD148" s="12"/>
      <c r="AE148" s="12"/>
      <c r="AR148" s="165" t="s">
        <v>84</v>
      </c>
      <c r="AT148" s="174" t="s">
        <v>78</v>
      </c>
      <c r="AU148" s="174" t="s">
        <v>84</v>
      </c>
      <c r="AY148" s="165" t="s">
        <v>148</v>
      </c>
      <c r="BK148" s="175">
        <f>SUM(BK149:BK185)</f>
        <v>0</v>
      </c>
    </row>
    <row r="149" spans="1:65" s="2" customFormat="1" ht="24.15" customHeight="1">
      <c r="A149" s="37"/>
      <c r="B149" s="178"/>
      <c r="C149" s="179" t="s">
        <v>84</v>
      </c>
      <c r="D149" s="179" t="s">
        <v>150</v>
      </c>
      <c r="E149" s="180" t="s">
        <v>151</v>
      </c>
      <c r="F149" s="181" t="s">
        <v>152</v>
      </c>
      <c r="G149" s="182" t="s">
        <v>153</v>
      </c>
      <c r="H149" s="183">
        <v>9.1</v>
      </c>
      <c r="I149" s="184"/>
      <c r="J149" s="184"/>
      <c r="K149" s="185">
        <f>ROUND(P149*H149,2)</f>
        <v>0</v>
      </c>
      <c r="L149" s="181" t="s">
        <v>154</v>
      </c>
      <c r="M149" s="38"/>
      <c r="N149" s="186" t="s">
        <v>1</v>
      </c>
      <c r="O149" s="187" t="s">
        <v>42</v>
      </c>
      <c r="P149" s="188">
        <f>I149+J149</f>
        <v>0</v>
      </c>
      <c r="Q149" s="188">
        <f>ROUND(I149*H149,2)</f>
        <v>0</v>
      </c>
      <c r="R149" s="188">
        <f>ROUND(J149*H149,2)</f>
        <v>0</v>
      </c>
      <c r="S149" s="76"/>
      <c r="T149" s="189">
        <f>S149*H149</f>
        <v>0</v>
      </c>
      <c r="U149" s="189">
        <v>0</v>
      </c>
      <c r="V149" s="189">
        <f>U149*H149</f>
        <v>0</v>
      </c>
      <c r="W149" s="189">
        <v>0.26</v>
      </c>
      <c r="X149" s="190">
        <f>W149*H149</f>
        <v>2.366</v>
      </c>
      <c r="Y149" s="37"/>
      <c r="Z149" s="37"/>
      <c r="AA149" s="37"/>
      <c r="AB149" s="37"/>
      <c r="AC149" s="37"/>
      <c r="AD149" s="37"/>
      <c r="AE149" s="37"/>
      <c r="AR149" s="191" t="s">
        <v>155</v>
      </c>
      <c r="AT149" s="191" t="s">
        <v>150</v>
      </c>
      <c r="AU149" s="191" t="s">
        <v>86</v>
      </c>
      <c r="AY149" s="18" t="s">
        <v>148</v>
      </c>
      <c r="BE149" s="192">
        <f>IF(O149="základní",K149,0)</f>
        <v>0</v>
      </c>
      <c r="BF149" s="192">
        <f>IF(O149="snížená",K149,0)</f>
        <v>0</v>
      </c>
      <c r="BG149" s="192">
        <f>IF(O149="zákl. přenesená",K149,0)</f>
        <v>0</v>
      </c>
      <c r="BH149" s="192">
        <f>IF(O149="sníž. přenesená",K149,0)</f>
        <v>0</v>
      </c>
      <c r="BI149" s="192">
        <f>IF(O149="nulová",K149,0)</f>
        <v>0</v>
      </c>
      <c r="BJ149" s="18" t="s">
        <v>84</v>
      </c>
      <c r="BK149" s="192">
        <f>ROUND(P149*H149,2)</f>
        <v>0</v>
      </c>
      <c r="BL149" s="18" t="s">
        <v>155</v>
      </c>
      <c r="BM149" s="191" t="s">
        <v>156</v>
      </c>
    </row>
    <row r="150" spans="1:51" s="13" customFormat="1" ht="12">
      <c r="A150" s="13"/>
      <c r="B150" s="193"/>
      <c r="C150" s="13"/>
      <c r="D150" s="194" t="s">
        <v>157</v>
      </c>
      <c r="E150" s="195" t="s">
        <v>1</v>
      </c>
      <c r="F150" s="196" t="s">
        <v>158</v>
      </c>
      <c r="G150" s="13"/>
      <c r="H150" s="197">
        <v>9.1</v>
      </c>
      <c r="I150" s="198"/>
      <c r="J150" s="198"/>
      <c r="K150" s="13"/>
      <c r="L150" s="13"/>
      <c r="M150" s="193"/>
      <c r="N150" s="199"/>
      <c r="O150" s="200"/>
      <c r="P150" s="200"/>
      <c r="Q150" s="200"/>
      <c r="R150" s="200"/>
      <c r="S150" s="200"/>
      <c r="T150" s="200"/>
      <c r="U150" s="200"/>
      <c r="V150" s="200"/>
      <c r="W150" s="200"/>
      <c r="X150" s="201"/>
      <c r="Y150" s="13"/>
      <c r="Z150" s="13"/>
      <c r="AA150" s="13"/>
      <c r="AB150" s="13"/>
      <c r="AC150" s="13"/>
      <c r="AD150" s="13"/>
      <c r="AE150" s="13"/>
      <c r="AT150" s="195" t="s">
        <v>157</v>
      </c>
      <c r="AU150" s="195" t="s">
        <v>86</v>
      </c>
      <c r="AV150" s="13" t="s">
        <v>86</v>
      </c>
      <c r="AW150" s="13" t="s">
        <v>4</v>
      </c>
      <c r="AX150" s="13" t="s">
        <v>84</v>
      </c>
      <c r="AY150" s="195" t="s">
        <v>148</v>
      </c>
    </row>
    <row r="151" spans="1:65" s="2" customFormat="1" ht="24.15" customHeight="1">
      <c r="A151" s="37"/>
      <c r="B151" s="178"/>
      <c r="C151" s="179" t="s">
        <v>86</v>
      </c>
      <c r="D151" s="179" t="s">
        <v>150</v>
      </c>
      <c r="E151" s="180" t="s">
        <v>159</v>
      </c>
      <c r="F151" s="181" t="s">
        <v>160</v>
      </c>
      <c r="G151" s="182" t="s">
        <v>153</v>
      </c>
      <c r="H151" s="183">
        <v>36</v>
      </c>
      <c r="I151" s="184"/>
      <c r="J151" s="184"/>
      <c r="K151" s="185">
        <f>ROUND(P151*H151,2)</f>
        <v>0</v>
      </c>
      <c r="L151" s="181" t="s">
        <v>154</v>
      </c>
      <c r="M151" s="38"/>
      <c r="N151" s="186" t="s">
        <v>1</v>
      </c>
      <c r="O151" s="187" t="s">
        <v>42</v>
      </c>
      <c r="P151" s="188">
        <f>I151+J151</f>
        <v>0</v>
      </c>
      <c r="Q151" s="188">
        <f>ROUND(I151*H151,2)</f>
        <v>0</v>
      </c>
      <c r="R151" s="188">
        <f>ROUND(J151*H151,2)</f>
        <v>0</v>
      </c>
      <c r="S151" s="76"/>
      <c r="T151" s="189">
        <f>S151*H151</f>
        <v>0</v>
      </c>
      <c r="U151" s="189">
        <v>0</v>
      </c>
      <c r="V151" s="189">
        <f>U151*H151</f>
        <v>0</v>
      </c>
      <c r="W151" s="189">
        <v>0.4</v>
      </c>
      <c r="X151" s="190">
        <f>W151*H151</f>
        <v>14.4</v>
      </c>
      <c r="Y151" s="37"/>
      <c r="Z151" s="37"/>
      <c r="AA151" s="37"/>
      <c r="AB151" s="37"/>
      <c r="AC151" s="37"/>
      <c r="AD151" s="37"/>
      <c r="AE151" s="37"/>
      <c r="AR151" s="191" t="s">
        <v>155</v>
      </c>
      <c r="AT151" s="191" t="s">
        <v>150</v>
      </c>
      <c r="AU151" s="191" t="s">
        <v>86</v>
      </c>
      <c r="AY151" s="18" t="s">
        <v>148</v>
      </c>
      <c r="BE151" s="192">
        <f>IF(O151="základní",K151,0)</f>
        <v>0</v>
      </c>
      <c r="BF151" s="192">
        <f>IF(O151="snížená",K151,0)</f>
        <v>0</v>
      </c>
      <c r="BG151" s="192">
        <f>IF(O151="zákl. přenesená",K151,0)</f>
        <v>0</v>
      </c>
      <c r="BH151" s="192">
        <f>IF(O151="sníž. přenesená",K151,0)</f>
        <v>0</v>
      </c>
      <c r="BI151" s="192">
        <f>IF(O151="nulová",K151,0)</f>
        <v>0</v>
      </c>
      <c r="BJ151" s="18" t="s">
        <v>84</v>
      </c>
      <c r="BK151" s="192">
        <f>ROUND(P151*H151,2)</f>
        <v>0</v>
      </c>
      <c r="BL151" s="18" t="s">
        <v>155</v>
      </c>
      <c r="BM151" s="191" t="s">
        <v>161</v>
      </c>
    </row>
    <row r="152" spans="1:51" s="13" customFormat="1" ht="12">
      <c r="A152" s="13"/>
      <c r="B152" s="193"/>
      <c r="C152" s="13"/>
      <c r="D152" s="194" t="s">
        <v>157</v>
      </c>
      <c r="E152" s="195" t="s">
        <v>1</v>
      </c>
      <c r="F152" s="196" t="s">
        <v>162</v>
      </c>
      <c r="G152" s="13"/>
      <c r="H152" s="197">
        <v>36</v>
      </c>
      <c r="I152" s="198"/>
      <c r="J152" s="198"/>
      <c r="K152" s="13"/>
      <c r="L152" s="13"/>
      <c r="M152" s="193"/>
      <c r="N152" s="199"/>
      <c r="O152" s="200"/>
      <c r="P152" s="200"/>
      <c r="Q152" s="200"/>
      <c r="R152" s="200"/>
      <c r="S152" s="200"/>
      <c r="T152" s="200"/>
      <c r="U152" s="200"/>
      <c r="V152" s="200"/>
      <c r="W152" s="200"/>
      <c r="X152" s="201"/>
      <c r="Y152" s="13"/>
      <c r="Z152" s="13"/>
      <c r="AA152" s="13"/>
      <c r="AB152" s="13"/>
      <c r="AC152" s="13"/>
      <c r="AD152" s="13"/>
      <c r="AE152" s="13"/>
      <c r="AT152" s="195" t="s">
        <v>157</v>
      </c>
      <c r="AU152" s="195" t="s">
        <v>86</v>
      </c>
      <c r="AV152" s="13" t="s">
        <v>86</v>
      </c>
      <c r="AW152" s="13" t="s">
        <v>4</v>
      </c>
      <c r="AX152" s="13" t="s">
        <v>84</v>
      </c>
      <c r="AY152" s="195" t="s">
        <v>148</v>
      </c>
    </row>
    <row r="153" spans="1:65" s="2" customFormat="1" ht="24.15" customHeight="1">
      <c r="A153" s="37"/>
      <c r="B153" s="178"/>
      <c r="C153" s="179" t="s">
        <v>163</v>
      </c>
      <c r="D153" s="179" t="s">
        <v>150</v>
      </c>
      <c r="E153" s="180" t="s">
        <v>164</v>
      </c>
      <c r="F153" s="181" t="s">
        <v>165</v>
      </c>
      <c r="G153" s="182" t="s">
        <v>166</v>
      </c>
      <c r="H153" s="183">
        <v>1</v>
      </c>
      <c r="I153" s="184"/>
      <c r="J153" s="184"/>
      <c r="K153" s="185">
        <f>ROUND(P153*H153,2)</f>
        <v>0</v>
      </c>
      <c r="L153" s="181" t="s">
        <v>154</v>
      </c>
      <c r="M153" s="38"/>
      <c r="N153" s="186" t="s">
        <v>1</v>
      </c>
      <c r="O153" s="187" t="s">
        <v>42</v>
      </c>
      <c r="P153" s="188">
        <f>I153+J153</f>
        <v>0</v>
      </c>
      <c r="Q153" s="188">
        <f>ROUND(I153*H153,2)</f>
        <v>0</v>
      </c>
      <c r="R153" s="188">
        <f>ROUND(J153*H153,2)</f>
        <v>0</v>
      </c>
      <c r="S153" s="76"/>
      <c r="T153" s="189">
        <f>S153*H153</f>
        <v>0</v>
      </c>
      <c r="U153" s="189">
        <v>0.00065</v>
      </c>
      <c r="V153" s="189">
        <f>U153*H153</f>
        <v>0.00065</v>
      </c>
      <c r="W153" s="189">
        <v>0</v>
      </c>
      <c r="X153" s="190">
        <f>W153*H153</f>
        <v>0</v>
      </c>
      <c r="Y153" s="37"/>
      <c r="Z153" s="37"/>
      <c r="AA153" s="37"/>
      <c r="AB153" s="37"/>
      <c r="AC153" s="37"/>
      <c r="AD153" s="37"/>
      <c r="AE153" s="37"/>
      <c r="AR153" s="191" t="s">
        <v>155</v>
      </c>
      <c r="AT153" s="191" t="s">
        <v>150</v>
      </c>
      <c r="AU153" s="191" t="s">
        <v>86</v>
      </c>
      <c r="AY153" s="18" t="s">
        <v>148</v>
      </c>
      <c r="BE153" s="192">
        <f>IF(O153="základní",K153,0)</f>
        <v>0</v>
      </c>
      <c r="BF153" s="192">
        <f>IF(O153="snížená",K153,0)</f>
        <v>0</v>
      </c>
      <c r="BG153" s="192">
        <f>IF(O153="zákl. přenesená",K153,0)</f>
        <v>0</v>
      </c>
      <c r="BH153" s="192">
        <f>IF(O153="sníž. přenesená",K153,0)</f>
        <v>0</v>
      </c>
      <c r="BI153" s="192">
        <f>IF(O153="nulová",K153,0)</f>
        <v>0</v>
      </c>
      <c r="BJ153" s="18" t="s">
        <v>84</v>
      </c>
      <c r="BK153" s="192">
        <f>ROUND(P153*H153,2)</f>
        <v>0</v>
      </c>
      <c r="BL153" s="18" t="s">
        <v>155</v>
      </c>
      <c r="BM153" s="191" t="s">
        <v>167</v>
      </c>
    </row>
    <row r="154" spans="1:65" s="2" customFormat="1" ht="24.15" customHeight="1">
      <c r="A154" s="37"/>
      <c r="B154" s="178"/>
      <c r="C154" s="202" t="s">
        <v>155</v>
      </c>
      <c r="D154" s="202" t="s">
        <v>168</v>
      </c>
      <c r="E154" s="203" t="s">
        <v>169</v>
      </c>
      <c r="F154" s="204" t="s">
        <v>170</v>
      </c>
      <c r="G154" s="205" t="s">
        <v>166</v>
      </c>
      <c r="H154" s="206">
        <v>90</v>
      </c>
      <c r="I154" s="207"/>
      <c r="J154" s="208"/>
      <c r="K154" s="209">
        <f>ROUND(P154*H154,2)</f>
        <v>0</v>
      </c>
      <c r="L154" s="204" t="s">
        <v>154</v>
      </c>
      <c r="M154" s="210"/>
      <c r="N154" s="211" t="s">
        <v>1</v>
      </c>
      <c r="O154" s="187" t="s">
        <v>42</v>
      </c>
      <c r="P154" s="188">
        <f>I154+J154</f>
        <v>0</v>
      </c>
      <c r="Q154" s="188">
        <f>ROUND(I154*H154,2)</f>
        <v>0</v>
      </c>
      <c r="R154" s="188">
        <f>ROUND(J154*H154,2)</f>
        <v>0</v>
      </c>
      <c r="S154" s="76"/>
      <c r="T154" s="189">
        <f>S154*H154</f>
        <v>0</v>
      </c>
      <c r="U154" s="189">
        <v>0</v>
      </c>
      <c r="V154" s="189">
        <f>U154*H154</f>
        <v>0</v>
      </c>
      <c r="W154" s="189">
        <v>0</v>
      </c>
      <c r="X154" s="190">
        <f>W154*H154</f>
        <v>0</v>
      </c>
      <c r="Y154" s="37"/>
      <c r="Z154" s="37"/>
      <c r="AA154" s="37"/>
      <c r="AB154" s="37"/>
      <c r="AC154" s="37"/>
      <c r="AD154" s="37"/>
      <c r="AE154" s="37"/>
      <c r="AR154" s="191" t="s">
        <v>171</v>
      </c>
      <c r="AT154" s="191" t="s">
        <v>168</v>
      </c>
      <c r="AU154" s="191" t="s">
        <v>86</v>
      </c>
      <c r="AY154" s="18" t="s">
        <v>148</v>
      </c>
      <c r="BE154" s="192">
        <f>IF(O154="základní",K154,0)</f>
        <v>0</v>
      </c>
      <c r="BF154" s="192">
        <f>IF(O154="snížená",K154,0)</f>
        <v>0</v>
      </c>
      <c r="BG154" s="192">
        <f>IF(O154="zákl. přenesená",K154,0)</f>
        <v>0</v>
      </c>
      <c r="BH154" s="192">
        <f>IF(O154="sníž. přenesená",K154,0)</f>
        <v>0</v>
      </c>
      <c r="BI154" s="192">
        <f>IF(O154="nulová",K154,0)</f>
        <v>0</v>
      </c>
      <c r="BJ154" s="18" t="s">
        <v>84</v>
      </c>
      <c r="BK154" s="192">
        <f>ROUND(P154*H154,2)</f>
        <v>0</v>
      </c>
      <c r="BL154" s="18" t="s">
        <v>155</v>
      </c>
      <c r="BM154" s="191" t="s">
        <v>172</v>
      </c>
    </row>
    <row r="155" spans="1:51" s="13" customFormat="1" ht="12">
      <c r="A155" s="13"/>
      <c r="B155" s="193"/>
      <c r="C155" s="13"/>
      <c r="D155" s="194" t="s">
        <v>157</v>
      </c>
      <c r="E155" s="195" t="s">
        <v>1</v>
      </c>
      <c r="F155" s="196" t="s">
        <v>173</v>
      </c>
      <c r="G155" s="13"/>
      <c r="H155" s="197">
        <v>90</v>
      </c>
      <c r="I155" s="198"/>
      <c r="J155" s="198"/>
      <c r="K155" s="13"/>
      <c r="L155" s="13"/>
      <c r="M155" s="193"/>
      <c r="N155" s="199"/>
      <c r="O155" s="200"/>
      <c r="P155" s="200"/>
      <c r="Q155" s="200"/>
      <c r="R155" s="200"/>
      <c r="S155" s="200"/>
      <c r="T155" s="200"/>
      <c r="U155" s="200"/>
      <c r="V155" s="200"/>
      <c r="W155" s="200"/>
      <c r="X155" s="201"/>
      <c r="Y155" s="13"/>
      <c r="Z155" s="13"/>
      <c r="AA155" s="13"/>
      <c r="AB155" s="13"/>
      <c r="AC155" s="13"/>
      <c r="AD155" s="13"/>
      <c r="AE155" s="13"/>
      <c r="AT155" s="195" t="s">
        <v>157</v>
      </c>
      <c r="AU155" s="195" t="s">
        <v>86</v>
      </c>
      <c r="AV155" s="13" t="s">
        <v>86</v>
      </c>
      <c r="AW155" s="13" t="s">
        <v>4</v>
      </c>
      <c r="AX155" s="13" t="s">
        <v>84</v>
      </c>
      <c r="AY155" s="195" t="s">
        <v>148</v>
      </c>
    </row>
    <row r="156" spans="1:65" s="2" customFormat="1" ht="24.15" customHeight="1">
      <c r="A156" s="37"/>
      <c r="B156" s="178"/>
      <c r="C156" s="179" t="s">
        <v>174</v>
      </c>
      <c r="D156" s="179" t="s">
        <v>150</v>
      </c>
      <c r="E156" s="180" t="s">
        <v>175</v>
      </c>
      <c r="F156" s="181" t="s">
        <v>176</v>
      </c>
      <c r="G156" s="182" t="s">
        <v>166</v>
      </c>
      <c r="H156" s="183">
        <v>1</v>
      </c>
      <c r="I156" s="184"/>
      <c r="J156" s="184"/>
      <c r="K156" s="185">
        <f>ROUND(P156*H156,2)</f>
        <v>0</v>
      </c>
      <c r="L156" s="181" t="s">
        <v>154</v>
      </c>
      <c r="M156" s="38"/>
      <c r="N156" s="186" t="s">
        <v>1</v>
      </c>
      <c r="O156" s="187" t="s">
        <v>42</v>
      </c>
      <c r="P156" s="188">
        <f>I156+J156</f>
        <v>0</v>
      </c>
      <c r="Q156" s="188">
        <f>ROUND(I156*H156,2)</f>
        <v>0</v>
      </c>
      <c r="R156" s="188">
        <f>ROUND(J156*H156,2)</f>
        <v>0</v>
      </c>
      <c r="S156" s="76"/>
      <c r="T156" s="189">
        <f>S156*H156</f>
        <v>0</v>
      </c>
      <c r="U156" s="189">
        <v>0</v>
      </c>
      <c r="V156" s="189">
        <f>U156*H156</f>
        <v>0</v>
      </c>
      <c r="W156" s="189">
        <v>0</v>
      </c>
      <c r="X156" s="190">
        <f>W156*H156</f>
        <v>0</v>
      </c>
      <c r="Y156" s="37"/>
      <c r="Z156" s="37"/>
      <c r="AA156" s="37"/>
      <c r="AB156" s="37"/>
      <c r="AC156" s="37"/>
      <c r="AD156" s="37"/>
      <c r="AE156" s="37"/>
      <c r="AR156" s="191" t="s">
        <v>155</v>
      </c>
      <c r="AT156" s="191" t="s">
        <v>150</v>
      </c>
      <c r="AU156" s="191" t="s">
        <v>86</v>
      </c>
      <c r="AY156" s="18" t="s">
        <v>148</v>
      </c>
      <c r="BE156" s="192">
        <f>IF(O156="základní",K156,0)</f>
        <v>0</v>
      </c>
      <c r="BF156" s="192">
        <f>IF(O156="snížená",K156,0)</f>
        <v>0</v>
      </c>
      <c r="BG156" s="192">
        <f>IF(O156="zákl. přenesená",K156,0)</f>
        <v>0</v>
      </c>
      <c r="BH156" s="192">
        <f>IF(O156="sníž. přenesená",K156,0)</f>
        <v>0</v>
      </c>
      <c r="BI156" s="192">
        <f>IF(O156="nulová",K156,0)</f>
        <v>0</v>
      </c>
      <c r="BJ156" s="18" t="s">
        <v>84</v>
      </c>
      <c r="BK156" s="192">
        <f>ROUND(P156*H156,2)</f>
        <v>0</v>
      </c>
      <c r="BL156" s="18" t="s">
        <v>155</v>
      </c>
      <c r="BM156" s="191" t="s">
        <v>177</v>
      </c>
    </row>
    <row r="157" spans="1:65" s="2" customFormat="1" ht="24.15" customHeight="1">
      <c r="A157" s="37"/>
      <c r="B157" s="178"/>
      <c r="C157" s="179" t="s">
        <v>178</v>
      </c>
      <c r="D157" s="179" t="s">
        <v>150</v>
      </c>
      <c r="E157" s="180" t="s">
        <v>179</v>
      </c>
      <c r="F157" s="181" t="s">
        <v>180</v>
      </c>
      <c r="G157" s="182" t="s">
        <v>181</v>
      </c>
      <c r="H157" s="183">
        <v>34</v>
      </c>
      <c r="I157" s="184"/>
      <c r="J157" s="184"/>
      <c r="K157" s="185">
        <f>ROUND(P157*H157,2)</f>
        <v>0</v>
      </c>
      <c r="L157" s="181" t="s">
        <v>154</v>
      </c>
      <c r="M157" s="38"/>
      <c r="N157" s="186" t="s">
        <v>1</v>
      </c>
      <c r="O157" s="187" t="s">
        <v>42</v>
      </c>
      <c r="P157" s="188">
        <f>I157+J157</f>
        <v>0</v>
      </c>
      <c r="Q157" s="188">
        <f>ROUND(I157*H157,2)</f>
        <v>0</v>
      </c>
      <c r="R157" s="188">
        <f>ROUND(J157*H157,2)</f>
        <v>0</v>
      </c>
      <c r="S157" s="76"/>
      <c r="T157" s="189">
        <f>S157*H157</f>
        <v>0</v>
      </c>
      <c r="U157" s="189">
        <v>0.0001</v>
      </c>
      <c r="V157" s="189">
        <f>U157*H157</f>
        <v>0.0034000000000000002</v>
      </c>
      <c r="W157" s="189">
        <v>0</v>
      </c>
      <c r="X157" s="190">
        <f>W157*H157</f>
        <v>0</v>
      </c>
      <c r="Y157" s="37"/>
      <c r="Z157" s="37"/>
      <c r="AA157" s="37"/>
      <c r="AB157" s="37"/>
      <c r="AC157" s="37"/>
      <c r="AD157" s="37"/>
      <c r="AE157" s="37"/>
      <c r="AR157" s="191" t="s">
        <v>155</v>
      </c>
      <c r="AT157" s="191" t="s">
        <v>150</v>
      </c>
      <c r="AU157" s="191" t="s">
        <v>86</v>
      </c>
      <c r="AY157" s="18" t="s">
        <v>148</v>
      </c>
      <c r="BE157" s="192">
        <f>IF(O157="základní",K157,0)</f>
        <v>0</v>
      </c>
      <c r="BF157" s="192">
        <f>IF(O157="snížená",K157,0)</f>
        <v>0</v>
      </c>
      <c r="BG157" s="192">
        <f>IF(O157="zákl. přenesená",K157,0)</f>
        <v>0</v>
      </c>
      <c r="BH157" s="192">
        <f>IF(O157="sníž. přenesená",K157,0)</f>
        <v>0</v>
      </c>
      <c r="BI157" s="192">
        <f>IF(O157="nulová",K157,0)</f>
        <v>0</v>
      </c>
      <c r="BJ157" s="18" t="s">
        <v>84</v>
      </c>
      <c r="BK157" s="192">
        <f>ROUND(P157*H157,2)</f>
        <v>0</v>
      </c>
      <c r="BL157" s="18" t="s">
        <v>155</v>
      </c>
      <c r="BM157" s="191" t="s">
        <v>182</v>
      </c>
    </row>
    <row r="158" spans="1:65" s="2" customFormat="1" ht="24.15" customHeight="1">
      <c r="A158" s="37"/>
      <c r="B158" s="178"/>
      <c r="C158" s="202" t="s">
        <v>183</v>
      </c>
      <c r="D158" s="202" t="s">
        <v>168</v>
      </c>
      <c r="E158" s="203" t="s">
        <v>184</v>
      </c>
      <c r="F158" s="204" t="s">
        <v>185</v>
      </c>
      <c r="G158" s="205" t="s">
        <v>166</v>
      </c>
      <c r="H158" s="206">
        <v>3060</v>
      </c>
      <c r="I158" s="207"/>
      <c r="J158" s="208"/>
      <c r="K158" s="209">
        <f>ROUND(P158*H158,2)</f>
        <v>0</v>
      </c>
      <c r="L158" s="204" t="s">
        <v>154</v>
      </c>
      <c r="M158" s="210"/>
      <c r="N158" s="211" t="s">
        <v>1</v>
      </c>
      <c r="O158" s="187" t="s">
        <v>42</v>
      </c>
      <c r="P158" s="188">
        <f>I158+J158</f>
        <v>0</v>
      </c>
      <c r="Q158" s="188">
        <f>ROUND(I158*H158,2)</f>
        <v>0</v>
      </c>
      <c r="R158" s="188">
        <f>ROUND(J158*H158,2)</f>
        <v>0</v>
      </c>
      <c r="S158" s="76"/>
      <c r="T158" s="189">
        <f>S158*H158</f>
        <v>0</v>
      </c>
      <c r="U158" s="189">
        <v>0</v>
      </c>
      <c r="V158" s="189">
        <f>U158*H158</f>
        <v>0</v>
      </c>
      <c r="W158" s="189">
        <v>0</v>
      </c>
      <c r="X158" s="190">
        <f>W158*H158</f>
        <v>0</v>
      </c>
      <c r="Y158" s="37"/>
      <c r="Z158" s="37"/>
      <c r="AA158" s="37"/>
      <c r="AB158" s="37"/>
      <c r="AC158" s="37"/>
      <c r="AD158" s="37"/>
      <c r="AE158" s="37"/>
      <c r="AR158" s="191" t="s">
        <v>171</v>
      </c>
      <c r="AT158" s="191" t="s">
        <v>168</v>
      </c>
      <c r="AU158" s="191" t="s">
        <v>86</v>
      </c>
      <c r="AY158" s="18" t="s">
        <v>148</v>
      </c>
      <c r="BE158" s="192">
        <f>IF(O158="základní",K158,0)</f>
        <v>0</v>
      </c>
      <c r="BF158" s="192">
        <f>IF(O158="snížená",K158,0)</f>
        <v>0</v>
      </c>
      <c r="BG158" s="192">
        <f>IF(O158="zákl. přenesená",K158,0)</f>
        <v>0</v>
      </c>
      <c r="BH158" s="192">
        <f>IF(O158="sníž. přenesená",K158,0)</f>
        <v>0</v>
      </c>
      <c r="BI158" s="192">
        <f>IF(O158="nulová",K158,0)</f>
        <v>0</v>
      </c>
      <c r="BJ158" s="18" t="s">
        <v>84</v>
      </c>
      <c r="BK158" s="192">
        <f>ROUND(P158*H158,2)</f>
        <v>0</v>
      </c>
      <c r="BL158" s="18" t="s">
        <v>155</v>
      </c>
      <c r="BM158" s="191" t="s">
        <v>186</v>
      </c>
    </row>
    <row r="159" spans="1:51" s="13" customFormat="1" ht="12">
      <c r="A159" s="13"/>
      <c r="B159" s="193"/>
      <c r="C159" s="13"/>
      <c r="D159" s="194" t="s">
        <v>157</v>
      </c>
      <c r="E159" s="195" t="s">
        <v>1</v>
      </c>
      <c r="F159" s="196" t="s">
        <v>187</v>
      </c>
      <c r="G159" s="13"/>
      <c r="H159" s="197">
        <v>3060</v>
      </c>
      <c r="I159" s="198"/>
      <c r="J159" s="198"/>
      <c r="K159" s="13"/>
      <c r="L159" s="13"/>
      <c r="M159" s="193"/>
      <c r="N159" s="199"/>
      <c r="O159" s="200"/>
      <c r="P159" s="200"/>
      <c r="Q159" s="200"/>
      <c r="R159" s="200"/>
      <c r="S159" s="200"/>
      <c r="T159" s="200"/>
      <c r="U159" s="200"/>
      <c r="V159" s="200"/>
      <c r="W159" s="200"/>
      <c r="X159" s="201"/>
      <c r="Y159" s="13"/>
      <c r="Z159" s="13"/>
      <c r="AA159" s="13"/>
      <c r="AB159" s="13"/>
      <c r="AC159" s="13"/>
      <c r="AD159" s="13"/>
      <c r="AE159" s="13"/>
      <c r="AT159" s="195" t="s">
        <v>157</v>
      </c>
      <c r="AU159" s="195" t="s">
        <v>86</v>
      </c>
      <c r="AV159" s="13" t="s">
        <v>86</v>
      </c>
      <c r="AW159" s="13" t="s">
        <v>4</v>
      </c>
      <c r="AX159" s="13" t="s">
        <v>84</v>
      </c>
      <c r="AY159" s="195" t="s">
        <v>148</v>
      </c>
    </row>
    <row r="160" spans="1:65" s="2" customFormat="1" ht="24.15" customHeight="1">
      <c r="A160" s="37"/>
      <c r="B160" s="178"/>
      <c r="C160" s="179" t="s">
        <v>171</v>
      </c>
      <c r="D160" s="179" t="s">
        <v>150</v>
      </c>
      <c r="E160" s="180" t="s">
        <v>188</v>
      </c>
      <c r="F160" s="181" t="s">
        <v>189</v>
      </c>
      <c r="G160" s="182" t="s">
        <v>181</v>
      </c>
      <c r="H160" s="183">
        <v>34</v>
      </c>
      <c r="I160" s="184"/>
      <c r="J160" s="184"/>
      <c r="K160" s="185">
        <f>ROUND(P160*H160,2)</f>
        <v>0</v>
      </c>
      <c r="L160" s="181" t="s">
        <v>154</v>
      </c>
      <c r="M160" s="38"/>
      <c r="N160" s="186" t="s">
        <v>1</v>
      </c>
      <c r="O160" s="187" t="s">
        <v>42</v>
      </c>
      <c r="P160" s="188">
        <f>I160+J160</f>
        <v>0</v>
      </c>
      <c r="Q160" s="188">
        <f>ROUND(I160*H160,2)</f>
        <v>0</v>
      </c>
      <c r="R160" s="188">
        <f>ROUND(J160*H160,2)</f>
        <v>0</v>
      </c>
      <c r="S160" s="76"/>
      <c r="T160" s="189">
        <f>S160*H160</f>
        <v>0</v>
      </c>
      <c r="U160" s="189">
        <v>0</v>
      </c>
      <c r="V160" s="189">
        <f>U160*H160</f>
        <v>0</v>
      </c>
      <c r="W160" s="189">
        <v>0</v>
      </c>
      <c r="X160" s="190">
        <f>W160*H160</f>
        <v>0</v>
      </c>
      <c r="Y160" s="37"/>
      <c r="Z160" s="37"/>
      <c r="AA160" s="37"/>
      <c r="AB160" s="37"/>
      <c r="AC160" s="37"/>
      <c r="AD160" s="37"/>
      <c r="AE160" s="37"/>
      <c r="AR160" s="191" t="s">
        <v>155</v>
      </c>
      <c r="AT160" s="191" t="s">
        <v>150</v>
      </c>
      <c r="AU160" s="191" t="s">
        <v>86</v>
      </c>
      <c r="AY160" s="18" t="s">
        <v>148</v>
      </c>
      <c r="BE160" s="192">
        <f>IF(O160="základní",K160,0)</f>
        <v>0</v>
      </c>
      <c r="BF160" s="192">
        <f>IF(O160="snížená",K160,0)</f>
        <v>0</v>
      </c>
      <c r="BG160" s="192">
        <f>IF(O160="zákl. přenesená",K160,0)</f>
        <v>0</v>
      </c>
      <c r="BH160" s="192">
        <f>IF(O160="sníž. přenesená",K160,0)</f>
        <v>0</v>
      </c>
      <c r="BI160" s="192">
        <f>IF(O160="nulová",K160,0)</f>
        <v>0</v>
      </c>
      <c r="BJ160" s="18" t="s">
        <v>84</v>
      </c>
      <c r="BK160" s="192">
        <f>ROUND(P160*H160,2)</f>
        <v>0</v>
      </c>
      <c r="BL160" s="18" t="s">
        <v>155</v>
      </c>
      <c r="BM160" s="191" t="s">
        <v>190</v>
      </c>
    </row>
    <row r="161" spans="1:65" s="2" customFormat="1" ht="16.5" customHeight="1">
      <c r="A161" s="37"/>
      <c r="B161" s="178"/>
      <c r="C161" s="179" t="s">
        <v>191</v>
      </c>
      <c r="D161" s="179" t="s">
        <v>150</v>
      </c>
      <c r="E161" s="180" t="s">
        <v>192</v>
      </c>
      <c r="F161" s="181" t="s">
        <v>193</v>
      </c>
      <c r="G161" s="182" t="s">
        <v>181</v>
      </c>
      <c r="H161" s="183">
        <v>51</v>
      </c>
      <c r="I161" s="184"/>
      <c r="J161" s="184"/>
      <c r="K161" s="185">
        <f>ROUND(P161*H161,2)</f>
        <v>0</v>
      </c>
      <c r="L161" s="181" t="s">
        <v>1</v>
      </c>
      <c r="M161" s="38"/>
      <c r="N161" s="186" t="s">
        <v>1</v>
      </c>
      <c r="O161" s="187" t="s">
        <v>42</v>
      </c>
      <c r="P161" s="188">
        <f>I161+J161</f>
        <v>0</v>
      </c>
      <c r="Q161" s="188">
        <f>ROUND(I161*H161,2)</f>
        <v>0</v>
      </c>
      <c r="R161" s="188">
        <f>ROUND(J161*H161,2)</f>
        <v>0</v>
      </c>
      <c r="S161" s="76"/>
      <c r="T161" s="189">
        <f>S161*H161</f>
        <v>0</v>
      </c>
      <c r="U161" s="189">
        <v>0</v>
      </c>
      <c r="V161" s="189">
        <f>U161*H161</f>
        <v>0</v>
      </c>
      <c r="W161" s="189">
        <v>0</v>
      </c>
      <c r="X161" s="190">
        <f>W161*H161</f>
        <v>0</v>
      </c>
      <c r="Y161" s="37"/>
      <c r="Z161" s="37"/>
      <c r="AA161" s="37"/>
      <c r="AB161" s="37"/>
      <c r="AC161" s="37"/>
      <c r="AD161" s="37"/>
      <c r="AE161" s="37"/>
      <c r="AR161" s="191" t="s">
        <v>155</v>
      </c>
      <c r="AT161" s="191" t="s">
        <v>150</v>
      </c>
      <c r="AU161" s="191" t="s">
        <v>86</v>
      </c>
      <c r="AY161" s="18" t="s">
        <v>148</v>
      </c>
      <c r="BE161" s="192">
        <f>IF(O161="základní",K161,0)</f>
        <v>0</v>
      </c>
      <c r="BF161" s="192">
        <f>IF(O161="snížená",K161,0)</f>
        <v>0</v>
      </c>
      <c r="BG161" s="192">
        <f>IF(O161="zákl. přenesená",K161,0)</f>
        <v>0</v>
      </c>
      <c r="BH161" s="192">
        <f>IF(O161="sníž. přenesená",K161,0)</f>
        <v>0</v>
      </c>
      <c r="BI161" s="192">
        <f>IF(O161="nulová",K161,0)</f>
        <v>0</v>
      </c>
      <c r="BJ161" s="18" t="s">
        <v>84</v>
      </c>
      <c r="BK161" s="192">
        <f>ROUND(P161*H161,2)</f>
        <v>0</v>
      </c>
      <c r="BL161" s="18" t="s">
        <v>155</v>
      </c>
      <c r="BM161" s="191" t="s">
        <v>194</v>
      </c>
    </row>
    <row r="162" spans="1:51" s="13" customFormat="1" ht="12">
      <c r="A162" s="13"/>
      <c r="B162" s="193"/>
      <c r="C162" s="13"/>
      <c r="D162" s="194" t="s">
        <v>157</v>
      </c>
      <c r="E162" s="195" t="s">
        <v>1</v>
      </c>
      <c r="F162" s="196" t="s">
        <v>195</v>
      </c>
      <c r="G162" s="13"/>
      <c r="H162" s="197">
        <v>51</v>
      </c>
      <c r="I162" s="198"/>
      <c r="J162" s="198"/>
      <c r="K162" s="13"/>
      <c r="L162" s="13"/>
      <c r="M162" s="193"/>
      <c r="N162" s="199"/>
      <c r="O162" s="200"/>
      <c r="P162" s="200"/>
      <c r="Q162" s="200"/>
      <c r="R162" s="200"/>
      <c r="S162" s="200"/>
      <c r="T162" s="200"/>
      <c r="U162" s="200"/>
      <c r="V162" s="200"/>
      <c r="W162" s="200"/>
      <c r="X162" s="201"/>
      <c r="Y162" s="13"/>
      <c r="Z162" s="13"/>
      <c r="AA162" s="13"/>
      <c r="AB162" s="13"/>
      <c r="AC162" s="13"/>
      <c r="AD162" s="13"/>
      <c r="AE162" s="13"/>
      <c r="AT162" s="195" t="s">
        <v>157</v>
      </c>
      <c r="AU162" s="195" t="s">
        <v>86</v>
      </c>
      <c r="AV162" s="13" t="s">
        <v>86</v>
      </c>
      <c r="AW162" s="13" t="s">
        <v>4</v>
      </c>
      <c r="AX162" s="13" t="s">
        <v>84</v>
      </c>
      <c r="AY162" s="195" t="s">
        <v>148</v>
      </c>
    </row>
    <row r="163" spans="1:65" s="2" customFormat="1" ht="16.5" customHeight="1">
      <c r="A163" s="37"/>
      <c r="B163" s="178"/>
      <c r="C163" s="179" t="s">
        <v>196</v>
      </c>
      <c r="D163" s="179" t="s">
        <v>150</v>
      </c>
      <c r="E163" s="180" t="s">
        <v>197</v>
      </c>
      <c r="F163" s="181" t="s">
        <v>198</v>
      </c>
      <c r="G163" s="182" t="s">
        <v>199</v>
      </c>
      <c r="H163" s="183">
        <v>1</v>
      </c>
      <c r="I163" s="184"/>
      <c r="J163" s="184"/>
      <c r="K163" s="185">
        <f>ROUND(P163*H163,2)</f>
        <v>0</v>
      </c>
      <c r="L163" s="181" t="s">
        <v>1</v>
      </c>
      <c r="M163" s="38"/>
      <c r="N163" s="186" t="s">
        <v>1</v>
      </c>
      <c r="O163" s="187" t="s">
        <v>42</v>
      </c>
      <c r="P163" s="188">
        <f>I163+J163</f>
        <v>0</v>
      </c>
      <c r="Q163" s="188">
        <f>ROUND(I163*H163,2)</f>
        <v>0</v>
      </c>
      <c r="R163" s="188">
        <f>ROUND(J163*H163,2)</f>
        <v>0</v>
      </c>
      <c r="S163" s="76"/>
      <c r="T163" s="189">
        <f>S163*H163</f>
        <v>0</v>
      </c>
      <c r="U163" s="189">
        <v>0</v>
      </c>
      <c r="V163" s="189">
        <f>U163*H163</f>
        <v>0</v>
      </c>
      <c r="W163" s="189">
        <v>0</v>
      </c>
      <c r="X163" s="190">
        <f>W163*H163</f>
        <v>0</v>
      </c>
      <c r="Y163" s="37"/>
      <c r="Z163" s="37"/>
      <c r="AA163" s="37"/>
      <c r="AB163" s="37"/>
      <c r="AC163" s="37"/>
      <c r="AD163" s="37"/>
      <c r="AE163" s="37"/>
      <c r="AR163" s="191" t="s">
        <v>155</v>
      </c>
      <c r="AT163" s="191" t="s">
        <v>150</v>
      </c>
      <c r="AU163" s="191" t="s">
        <v>86</v>
      </c>
      <c r="AY163" s="18" t="s">
        <v>148</v>
      </c>
      <c r="BE163" s="192">
        <f>IF(O163="základní",K163,0)</f>
        <v>0</v>
      </c>
      <c r="BF163" s="192">
        <f>IF(O163="snížená",K163,0)</f>
        <v>0</v>
      </c>
      <c r="BG163" s="192">
        <f>IF(O163="zákl. přenesená",K163,0)</f>
        <v>0</v>
      </c>
      <c r="BH163" s="192">
        <f>IF(O163="sníž. přenesená",K163,0)</f>
        <v>0</v>
      </c>
      <c r="BI163" s="192">
        <f>IF(O163="nulová",K163,0)</f>
        <v>0</v>
      </c>
      <c r="BJ163" s="18" t="s">
        <v>84</v>
      </c>
      <c r="BK163" s="192">
        <f>ROUND(P163*H163,2)</f>
        <v>0</v>
      </c>
      <c r="BL163" s="18" t="s">
        <v>155</v>
      </c>
      <c r="BM163" s="191" t="s">
        <v>200</v>
      </c>
    </row>
    <row r="164" spans="1:65" s="2" customFormat="1" ht="24.15" customHeight="1">
      <c r="A164" s="37"/>
      <c r="B164" s="178"/>
      <c r="C164" s="179" t="s">
        <v>201</v>
      </c>
      <c r="D164" s="179" t="s">
        <v>150</v>
      </c>
      <c r="E164" s="180" t="s">
        <v>202</v>
      </c>
      <c r="F164" s="181" t="s">
        <v>203</v>
      </c>
      <c r="G164" s="182" t="s">
        <v>204</v>
      </c>
      <c r="H164" s="183">
        <v>1.037</v>
      </c>
      <c r="I164" s="184"/>
      <c r="J164" s="184"/>
      <c r="K164" s="185">
        <f>ROUND(P164*H164,2)</f>
        <v>0</v>
      </c>
      <c r="L164" s="181" t="s">
        <v>154</v>
      </c>
      <c r="M164" s="38"/>
      <c r="N164" s="186" t="s">
        <v>1</v>
      </c>
      <c r="O164" s="187" t="s">
        <v>42</v>
      </c>
      <c r="P164" s="188">
        <f>I164+J164</f>
        <v>0</v>
      </c>
      <c r="Q164" s="188">
        <f>ROUND(I164*H164,2)</f>
        <v>0</v>
      </c>
      <c r="R164" s="188">
        <f>ROUND(J164*H164,2)</f>
        <v>0</v>
      </c>
      <c r="S164" s="76"/>
      <c r="T164" s="189">
        <f>S164*H164</f>
        <v>0</v>
      </c>
      <c r="U164" s="189">
        <v>0</v>
      </c>
      <c r="V164" s="189">
        <f>U164*H164</f>
        <v>0</v>
      </c>
      <c r="W164" s="189">
        <v>0</v>
      </c>
      <c r="X164" s="190">
        <f>W164*H164</f>
        <v>0</v>
      </c>
      <c r="Y164" s="37"/>
      <c r="Z164" s="37"/>
      <c r="AA164" s="37"/>
      <c r="AB164" s="37"/>
      <c r="AC164" s="37"/>
      <c r="AD164" s="37"/>
      <c r="AE164" s="37"/>
      <c r="AR164" s="191" t="s">
        <v>155</v>
      </c>
      <c r="AT164" s="191" t="s">
        <v>150</v>
      </c>
      <c r="AU164" s="191" t="s">
        <v>86</v>
      </c>
      <c r="AY164" s="18" t="s">
        <v>148</v>
      </c>
      <c r="BE164" s="192">
        <f>IF(O164="základní",K164,0)</f>
        <v>0</v>
      </c>
      <c r="BF164" s="192">
        <f>IF(O164="snížená",K164,0)</f>
        <v>0</v>
      </c>
      <c r="BG164" s="192">
        <f>IF(O164="zákl. přenesená",K164,0)</f>
        <v>0</v>
      </c>
      <c r="BH164" s="192">
        <f>IF(O164="sníž. přenesená",K164,0)</f>
        <v>0</v>
      </c>
      <c r="BI164" s="192">
        <f>IF(O164="nulová",K164,0)</f>
        <v>0</v>
      </c>
      <c r="BJ164" s="18" t="s">
        <v>84</v>
      </c>
      <c r="BK164" s="192">
        <f>ROUND(P164*H164,2)</f>
        <v>0</v>
      </c>
      <c r="BL164" s="18" t="s">
        <v>155</v>
      </c>
      <c r="BM164" s="191" t="s">
        <v>205</v>
      </c>
    </row>
    <row r="165" spans="1:51" s="13" customFormat="1" ht="12">
      <c r="A165" s="13"/>
      <c r="B165" s="193"/>
      <c r="C165" s="13"/>
      <c r="D165" s="194" t="s">
        <v>157</v>
      </c>
      <c r="E165" s="195" t="s">
        <v>1</v>
      </c>
      <c r="F165" s="196" t="s">
        <v>206</v>
      </c>
      <c r="G165" s="13"/>
      <c r="H165" s="197">
        <v>1.037</v>
      </c>
      <c r="I165" s="198"/>
      <c r="J165" s="198"/>
      <c r="K165" s="13"/>
      <c r="L165" s="13"/>
      <c r="M165" s="193"/>
      <c r="N165" s="199"/>
      <c r="O165" s="200"/>
      <c r="P165" s="200"/>
      <c r="Q165" s="200"/>
      <c r="R165" s="200"/>
      <c r="S165" s="200"/>
      <c r="T165" s="200"/>
      <c r="U165" s="200"/>
      <c r="V165" s="200"/>
      <c r="W165" s="200"/>
      <c r="X165" s="201"/>
      <c r="Y165" s="13"/>
      <c r="Z165" s="13"/>
      <c r="AA165" s="13"/>
      <c r="AB165" s="13"/>
      <c r="AC165" s="13"/>
      <c r="AD165" s="13"/>
      <c r="AE165" s="13"/>
      <c r="AT165" s="195" t="s">
        <v>157</v>
      </c>
      <c r="AU165" s="195" t="s">
        <v>86</v>
      </c>
      <c r="AV165" s="13" t="s">
        <v>86</v>
      </c>
      <c r="AW165" s="13" t="s">
        <v>4</v>
      </c>
      <c r="AX165" s="13" t="s">
        <v>84</v>
      </c>
      <c r="AY165" s="195" t="s">
        <v>148</v>
      </c>
    </row>
    <row r="166" spans="1:65" s="2" customFormat="1" ht="33" customHeight="1">
      <c r="A166" s="37"/>
      <c r="B166" s="178"/>
      <c r="C166" s="179" t="s">
        <v>207</v>
      </c>
      <c r="D166" s="179" t="s">
        <v>150</v>
      </c>
      <c r="E166" s="180" t="s">
        <v>208</v>
      </c>
      <c r="F166" s="181" t="s">
        <v>209</v>
      </c>
      <c r="G166" s="182" t="s">
        <v>204</v>
      </c>
      <c r="H166" s="183">
        <v>26.106</v>
      </c>
      <c r="I166" s="184"/>
      <c r="J166" s="184"/>
      <c r="K166" s="185">
        <f>ROUND(P166*H166,2)</f>
        <v>0</v>
      </c>
      <c r="L166" s="181" t="s">
        <v>154</v>
      </c>
      <c r="M166" s="38"/>
      <c r="N166" s="186" t="s">
        <v>1</v>
      </c>
      <c r="O166" s="187" t="s">
        <v>42</v>
      </c>
      <c r="P166" s="188">
        <f>I166+J166</f>
        <v>0</v>
      </c>
      <c r="Q166" s="188">
        <f>ROUND(I166*H166,2)</f>
        <v>0</v>
      </c>
      <c r="R166" s="188">
        <f>ROUND(J166*H166,2)</f>
        <v>0</v>
      </c>
      <c r="S166" s="76"/>
      <c r="T166" s="189">
        <f>S166*H166</f>
        <v>0</v>
      </c>
      <c r="U166" s="189">
        <v>0</v>
      </c>
      <c r="V166" s="189">
        <f>U166*H166</f>
        <v>0</v>
      </c>
      <c r="W166" s="189">
        <v>0</v>
      </c>
      <c r="X166" s="190">
        <f>W166*H166</f>
        <v>0</v>
      </c>
      <c r="Y166" s="37"/>
      <c r="Z166" s="37"/>
      <c r="AA166" s="37"/>
      <c r="AB166" s="37"/>
      <c r="AC166" s="37"/>
      <c r="AD166" s="37"/>
      <c r="AE166" s="37"/>
      <c r="AR166" s="191" t="s">
        <v>155</v>
      </c>
      <c r="AT166" s="191" t="s">
        <v>150</v>
      </c>
      <c r="AU166" s="191" t="s">
        <v>86</v>
      </c>
      <c r="AY166" s="18" t="s">
        <v>148</v>
      </c>
      <c r="BE166" s="192">
        <f>IF(O166="základní",K166,0)</f>
        <v>0</v>
      </c>
      <c r="BF166" s="192">
        <f>IF(O166="snížená",K166,0)</f>
        <v>0</v>
      </c>
      <c r="BG166" s="192">
        <f>IF(O166="zákl. přenesená",K166,0)</f>
        <v>0</v>
      </c>
      <c r="BH166" s="192">
        <f>IF(O166="sníž. přenesená",K166,0)</f>
        <v>0</v>
      </c>
      <c r="BI166" s="192">
        <f>IF(O166="nulová",K166,0)</f>
        <v>0</v>
      </c>
      <c r="BJ166" s="18" t="s">
        <v>84</v>
      </c>
      <c r="BK166" s="192">
        <f>ROUND(P166*H166,2)</f>
        <v>0</v>
      </c>
      <c r="BL166" s="18" t="s">
        <v>155</v>
      </c>
      <c r="BM166" s="191" t="s">
        <v>210</v>
      </c>
    </row>
    <row r="167" spans="1:51" s="13" customFormat="1" ht="12">
      <c r="A167" s="13"/>
      <c r="B167" s="193"/>
      <c r="C167" s="13"/>
      <c r="D167" s="194" t="s">
        <v>157</v>
      </c>
      <c r="E167" s="195" t="s">
        <v>1</v>
      </c>
      <c r="F167" s="196" t="s">
        <v>211</v>
      </c>
      <c r="G167" s="13"/>
      <c r="H167" s="197">
        <v>26.106</v>
      </c>
      <c r="I167" s="198"/>
      <c r="J167" s="198"/>
      <c r="K167" s="13"/>
      <c r="L167" s="13"/>
      <c r="M167" s="193"/>
      <c r="N167" s="199"/>
      <c r="O167" s="200"/>
      <c r="P167" s="200"/>
      <c r="Q167" s="200"/>
      <c r="R167" s="200"/>
      <c r="S167" s="200"/>
      <c r="T167" s="200"/>
      <c r="U167" s="200"/>
      <c r="V167" s="200"/>
      <c r="W167" s="200"/>
      <c r="X167" s="201"/>
      <c r="Y167" s="13"/>
      <c r="Z167" s="13"/>
      <c r="AA167" s="13"/>
      <c r="AB167" s="13"/>
      <c r="AC167" s="13"/>
      <c r="AD167" s="13"/>
      <c r="AE167" s="13"/>
      <c r="AT167" s="195" t="s">
        <v>157</v>
      </c>
      <c r="AU167" s="195" t="s">
        <v>86</v>
      </c>
      <c r="AV167" s="13" t="s">
        <v>86</v>
      </c>
      <c r="AW167" s="13" t="s">
        <v>4</v>
      </c>
      <c r="AX167" s="13" t="s">
        <v>84</v>
      </c>
      <c r="AY167" s="195" t="s">
        <v>148</v>
      </c>
    </row>
    <row r="168" spans="1:65" s="2" customFormat="1" ht="33" customHeight="1">
      <c r="A168" s="37"/>
      <c r="B168" s="178"/>
      <c r="C168" s="179" t="s">
        <v>212</v>
      </c>
      <c r="D168" s="179" t="s">
        <v>150</v>
      </c>
      <c r="E168" s="180" t="s">
        <v>213</v>
      </c>
      <c r="F168" s="181" t="s">
        <v>214</v>
      </c>
      <c r="G168" s="182" t="s">
        <v>204</v>
      </c>
      <c r="H168" s="183">
        <v>46.31</v>
      </c>
      <c r="I168" s="184"/>
      <c r="J168" s="184"/>
      <c r="K168" s="185">
        <f>ROUND(P168*H168,2)</f>
        <v>0</v>
      </c>
      <c r="L168" s="181" t="s">
        <v>154</v>
      </c>
      <c r="M168" s="38"/>
      <c r="N168" s="186" t="s">
        <v>1</v>
      </c>
      <c r="O168" s="187" t="s">
        <v>42</v>
      </c>
      <c r="P168" s="188">
        <f>I168+J168</f>
        <v>0</v>
      </c>
      <c r="Q168" s="188">
        <f>ROUND(I168*H168,2)</f>
        <v>0</v>
      </c>
      <c r="R168" s="188">
        <f>ROUND(J168*H168,2)</f>
        <v>0</v>
      </c>
      <c r="S168" s="76"/>
      <c r="T168" s="189">
        <f>S168*H168</f>
        <v>0</v>
      </c>
      <c r="U168" s="189">
        <v>0</v>
      </c>
      <c r="V168" s="189">
        <f>U168*H168</f>
        <v>0</v>
      </c>
      <c r="W168" s="189">
        <v>0</v>
      </c>
      <c r="X168" s="190">
        <f>W168*H168</f>
        <v>0</v>
      </c>
      <c r="Y168" s="37"/>
      <c r="Z168" s="37"/>
      <c r="AA168" s="37"/>
      <c r="AB168" s="37"/>
      <c r="AC168" s="37"/>
      <c r="AD168" s="37"/>
      <c r="AE168" s="37"/>
      <c r="AR168" s="191" t="s">
        <v>155</v>
      </c>
      <c r="AT168" s="191" t="s">
        <v>150</v>
      </c>
      <c r="AU168" s="191" t="s">
        <v>86</v>
      </c>
      <c r="AY168" s="18" t="s">
        <v>148</v>
      </c>
      <c r="BE168" s="192">
        <f>IF(O168="základní",K168,0)</f>
        <v>0</v>
      </c>
      <c r="BF168" s="192">
        <f>IF(O168="snížená",K168,0)</f>
        <v>0</v>
      </c>
      <c r="BG168" s="192">
        <f>IF(O168="zákl. přenesená",K168,0)</f>
        <v>0</v>
      </c>
      <c r="BH168" s="192">
        <f>IF(O168="sníž. přenesená",K168,0)</f>
        <v>0</v>
      </c>
      <c r="BI168" s="192">
        <f>IF(O168="nulová",K168,0)</f>
        <v>0</v>
      </c>
      <c r="BJ168" s="18" t="s">
        <v>84</v>
      </c>
      <c r="BK168" s="192">
        <f>ROUND(P168*H168,2)</f>
        <v>0</v>
      </c>
      <c r="BL168" s="18" t="s">
        <v>155</v>
      </c>
      <c r="BM168" s="191" t="s">
        <v>215</v>
      </c>
    </row>
    <row r="169" spans="1:51" s="13" customFormat="1" ht="12">
      <c r="A169" s="13"/>
      <c r="B169" s="193"/>
      <c r="C169" s="13"/>
      <c r="D169" s="194" t="s">
        <v>157</v>
      </c>
      <c r="E169" s="195" t="s">
        <v>1</v>
      </c>
      <c r="F169" s="196" t="s">
        <v>216</v>
      </c>
      <c r="G169" s="13"/>
      <c r="H169" s="197">
        <v>46.31</v>
      </c>
      <c r="I169" s="198"/>
      <c r="J169" s="198"/>
      <c r="K169" s="13"/>
      <c r="L169" s="13"/>
      <c r="M169" s="193"/>
      <c r="N169" s="199"/>
      <c r="O169" s="200"/>
      <c r="P169" s="200"/>
      <c r="Q169" s="200"/>
      <c r="R169" s="200"/>
      <c r="S169" s="200"/>
      <c r="T169" s="200"/>
      <c r="U169" s="200"/>
      <c r="V169" s="200"/>
      <c r="W169" s="200"/>
      <c r="X169" s="201"/>
      <c r="Y169" s="13"/>
      <c r="Z169" s="13"/>
      <c r="AA169" s="13"/>
      <c r="AB169" s="13"/>
      <c r="AC169" s="13"/>
      <c r="AD169" s="13"/>
      <c r="AE169" s="13"/>
      <c r="AT169" s="195" t="s">
        <v>157</v>
      </c>
      <c r="AU169" s="195" t="s">
        <v>86</v>
      </c>
      <c r="AV169" s="13" t="s">
        <v>86</v>
      </c>
      <c r="AW169" s="13" t="s">
        <v>4</v>
      </c>
      <c r="AX169" s="13" t="s">
        <v>84</v>
      </c>
      <c r="AY169" s="195" t="s">
        <v>148</v>
      </c>
    </row>
    <row r="170" spans="1:65" s="2" customFormat="1" ht="12">
      <c r="A170" s="37"/>
      <c r="B170" s="178"/>
      <c r="C170" s="179" t="s">
        <v>217</v>
      </c>
      <c r="D170" s="179" t="s">
        <v>150</v>
      </c>
      <c r="E170" s="180" t="s">
        <v>218</v>
      </c>
      <c r="F170" s="181" t="s">
        <v>219</v>
      </c>
      <c r="G170" s="182" t="s">
        <v>153</v>
      </c>
      <c r="H170" s="183">
        <v>65.115</v>
      </c>
      <c r="I170" s="184"/>
      <c r="J170" s="184"/>
      <c r="K170" s="185">
        <f>ROUND(P170*H170,2)</f>
        <v>0</v>
      </c>
      <c r="L170" s="181" t="s">
        <v>154</v>
      </c>
      <c r="M170" s="38"/>
      <c r="N170" s="186" t="s">
        <v>1</v>
      </c>
      <c r="O170" s="187" t="s">
        <v>42</v>
      </c>
      <c r="P170" s="188">
        <f>I170+J170</f>
        <v>0</v>
      </c>
      <c r="Q170" s="188">
        <f>ROUND(I170*H170,2)</f>
        <v>0</v>
      </c>
      <c r="R170" s="188">
        <f>ROUND(J170*H170,2)</f>
        <v>0</v>
      </c>
      <c r="S170" s="76"/>
      <c r="T170" s="189">
        <f>S170*H170</f>
        <v>0</v>
      </c>
      <c r="U170" s="189">
        <v>0.00199</v>
      </c>
      <c r="V170" s="189">
        <f>U170*H170</f>
        <v>0.12957885</v>
      </c>
      <c r="W170" s="189">
        <v>0</v>
      </c>
      <c r="X170" s="190">
        <f>W170*H170</f>
        <v>0</v>
      </c>
      <c r="Y170" s="37"/>
      <c r="Z170" s="37"/>
      <c r="AA170" s="37"/>
      <c r="AB170" s="37"/>
      <c r="AC170" s="37"/>
      <c r="AD170" s="37"/>
      <c r="AE170" s="37"/>
      <c r="AR170" s="191" t="s">
        <v>155</v>
      </c>
      <c r="AT170" s="191" t="s">
        <v>150</v>
      </c>
      <c r="AU170" s="191" t="s">
        <v>86</v>
      </c>
      <c r="AY170" s="18" t="s">
        <v>148</v>
      </c>
      <c r="BE170" s="192">
        <f>IF(O170="základní",K170,0)</f>
        <v>0</v>
      </c>
      <c r="BF170" s="192">
        <f>IF(O170="snížená",K170,0)</f>
        <v>0</v>
      </c>
      <c r="BG170" s="192">
        <f>IF(O170="zákl. přenesená",K170,0)</f>
        <v>0</v>
      </c>
      <c r="BH170" s="192">
        <f>IF(O170="sníž. přenesená",K170,0)</f>
        <v>0</v>
      </c>
      <c r="BI170" s="192">
        <f>IF(O170="nulová",K170,0)</f>
        <v>0</v>
      </c>
      <c r="BJ170" s="18" t="s">
        <v>84</v>
      </c>
      <c r="BK170" s="192">
        <f>ROUND(P170*H170,2)</f>
        <v>0</v>
      </c>
      <c r="BL170" s="18" t="s">
        <v>155</v>
      </c>
      <c r="BM170" s="191" t="s">
        <v>220</v>
      </c>
    </row>
    <row r="171" spans="1:51" s="13" customFormat="1" ht="12">
      <c r="A171" s="13"/>
      <c r="B171" s="193"/>
      <c r="C171" s="13"/>
      <c r="D171" s="194" t="s">
        <v>157</v>
      </c>
      <c r="E171" s="195" t="s">
        <v>1</v>
      </c>
      <c r="F171" s="196" t="s">
        <v>221</v>
      </c>
      <c r="G171" s="13"/>
      <c r="H171" s="197">
        <v>41.389</v>
      </c>
      <c r="I171" s="198"/>
      <c r="J171" s="198"/>
      <c r="K171" s="13"/>
      <c r="L171" s="13"/>
      <c r="M171" s="193"/>
      <c r="N171" s="199"/>
      <c r="O171" s="200"/>
      <c r="P171" s="200"/>
      <c r="Q171" s="200"/>
      <c r="R171" s="200"/>
      <c r="S171" s="200"/>
      <c r="T171" s="200"/>
      <c r="U171" s="200"/>
      <c r="V171" s="200"/>
      <c r="W171" s="200"/>
      <c r="X171" s="201"/>
      <c r="Y171" s="13"/>
      <c r="Z171" s="13"/>
      <c r="AA171" s="13"/>
      <c r="AB171" s="13"/>
      <c r="AC171" s="13"/>
      <c r="AD171" s="13"/>
      <c r="AE171" s="13"/>
      <c r="AT171" s="195" t="s">
        <v>157</v>
      </c>
      <c r="AU171" s="195" t="s">
        <v>86</v>
      </c>
      <c r="AV171" s="13" t="s">
        <v>86</v>
      </c>
      <c r="AW171" s="13" t="s">
        <v>4</v>
      </c>
      <c r="AX171" s="13" t="s">
        <v>79</v>
      </c>
      <c r="AY171" s="195" t="s">
        <v>148</v>
      </c>
    </row>
    <row r="172" spans="1:51" s="13" customFormat="1" ht="12">
      <c r="A172" s="13"/>
      <c r="B172" s="193"/>
      <c r="C172" s="13"/>
      <c r="D172" s="194" t="s">
        <v>157</v>
      </c>
      <c r="E172" s="195" t="s">
        <v>1</v>
      </c>
      <c r="F172" s="196" t="s">
        <v>222</v>
      </c>
      <c r="G172" s="13"/>
      <c r="H172" s="197">
        <v>23.726</v>
      </c>
      <c r="I172" s="198"/>
      <c r="J172" s="198"/>
      <c r="K172" s="13"/>
      <c r="L172" s="13"/>
      <c r="M172" s="193"/>
      <c r="N172" s="199"/>
      <c r="O172" s="200"/>
      <c r="P172" s="200"/>
      <c r="Q172" s="200"/>
      <c r="R172" s="200"/>
      <c r="S172" s="200"/>
      <c r="T172" s="200"/>
      <c r="U172" s="200"/>
      <c r="V172" s="200"/>
      <c r="W172" s="200"/>
      <c r="X172" s="201"/>
      <c r="Y172" s="13"/>
      <c r="Z172" s="13"/>
      <c r="AA172" s="13"/>
      <c r="AB172" s="13"/>
      <c r="AC172" s="13"/>
      <c r="AD172" s="13"/>
      <c r="AE172" s="13"/>
      <c r="AT172" s="195" t="s">
        <v>157</v>
      </c>
      <c r="AU172" s="195" t="s">
        <v>86</v>
      </c>
      <c r="AV172" s="13" t="s">
        <v>86</v>
      </c>
      <c r="AW172" s="13" t="s">
        <v>4</v>
      </c>
      <c r="AX172" s="13" t="s">
        <v>79</v>
      </c>
      <c r="AY172" s="195" t="s">
        <v>148</v>
      </c>
    </row>
    <row r="173" spans="1:51" s="14" customFormat="1" ht="12">
      <c r="A173" s="14"/>
      <c r="B173" s="212"/>
      <c r="C173" s="14"/>
      <c r="D173" s="194" t="s">
        <v>157</v>
      </c>
      <c r="E173" s="213" t="s">
        <v>1</v>
      </c>
      <c r="F173" s="214" t="s">
        <v>223</v>
      </c>
      <c r="G173" s="14"/>
      <c r="H173" s="215">
        <v>65.115</v>
      </c>
      <c r="I173" s="216"/>
      <c r="J173" s="216"/>
      <c r="K173" s="14"/>
      <c r="L173" s="14"/>
      <c r="M173" s="212"/>
      <c r="N173" s="217"/>
      <c r="O173" s="218"/>
      <c r="P173" s="218"/>
      <c r="Q173" s="218"/>
      <c r="R173" s="218"/>
      <c r="S173" s="218"/>
      <c r="T173" s="218"/>
      <c r="U173" s="218"/>
      <c r="V173" s="218"/>
      <c r="W173" s="218"/>
      <c r="X173" s="219"/>
      <c r="Y173" s="14"/>
      <c r="Z173" s="14"/>
      <c r="AA173" s="14"/>
      <c r="AB173" s="14"/>
      <c r="AC173" s="14"/>
      <c r="AD173" s="14"/>
      <c r="AE173" s="14"/>
      <c r="AT173" s="213" t="s">
        <v>157</v>
      </c>
      <c r="AU173" s="213" t="s">
        <v>86</v>
      </c>
      <c r="AV173" s="14" t="s">
        <v>155</v>
      </c>
      <c r="AW173" s="14" t="s">
        <v>4</v>
      </c>
      <c r="AX173" s="14" t="s">
        <v>84</v>
      </c>
      <c r="AY173" s="213" t="s">
        <v>148</v>
      </c>
    </row>
    <row r="174" spans="1:65" s="2" customFormat="1" ht="24.15" customHeight="1">
      <c r="A174" s="37"/>
      <c r="B174" s="178"/>
      <c r="C174" s="179" t="s">
        <v>9</v>
      </c>
      <c r="D174" s="179" t="s">
        <v>150</v>
      </c>
      <c r="E174" s="180" t="s">
        <v>224</v>
      </c>
      <c r="F174" s="181" t="s">
        <v>225</v>
      </c>
      <c r="G174" s="182" t="s">
        <v>153</v>
      </c>
      <c r="H174" s="183">
        <v>65.115</v>
      </c>
      <c r="I174" s="184"/>
      <c r="J174" s="184"/>
      <c r="K174" s="185">
        <f>ROUND(P174*H174,2)</f>
        <v>0</v>
      </c>
      <c r="L174" s="181" t="s">
        <v>154</v>
      </c>
      <c r="M174" s="38"/>
      <c r="N174" s="186" t="s">
        <v>1</v>
      </c>
      <c r="O174" s="187" t="s">
        <v>42</v>
      </c>
      <c r="P174" s="188">
        <f>I174+J174</f>
        <v>0</v>
      </c>
      <c r="Q174" s="188">
        <f>ROUND(I174*H174,2)</f>
        <v>0</v>
      </c>
      <c r="R174" s="188">
        <f>ROUND(J174*H174,2)</f>
        <v>0</v>
      </c>
      <c r="S174" s="76"/>
      <c r="T174" s="189">
        <f>S174*H174</f>
        <v>0</v>
      </c>
      <c r="U174" s="189">
        <v>0</v>
      </c>
      <c r="V174" s="189">
        <f>U174*H174</f>
        <v>0</v>
      </c>
      <c r="W174" s="189">
        <v>0</v>
      </c>
      <c r="X174" s="190">
        <f>W174*H174</f>
        <v>0</v>
      </c>
      <c r="Y174" s="37"/>
      <c r="Z174" s="37"/>
      <c r="AA174" s="37"/>
      <c r="AB174" s="37"/>
      <c r="AC174" s="37"/>
      <c r="AD174" s="37"/>
      <c r="AE174" s="37"/>
      <c r="AR174" s="191" t="s">
        <v>155</v>
      </c>
      <c r="AT174" s="191" t="s">
        <v>150</v>
      </c>
      <c r="AU174" s="191" t="s">
        <v>86</v>
      </c>
      <c r="AY174" s="18" t="s">
        <v>148</v>
      </c>
      <c r="BE174" s="192">
        <f>IF(O174="základní",K174,0)</f>
        <v>0</v>
      </c>
      <c r="BF174" s="192">
        <f>IF(O174="snížená",K174,0)</f>
        <v>0</v>
      </c>
      <c r="BG174" s="192">
        <f>IF(O174="zákl. přenesená",K174,0)</f>
        <v>0</v>
      </c>
      <c r="BH174" s="192">
        <f>IF(O174="sníž. přenesená",K174,0)</f>
        <v>0</v>
      </c>
      <c r="BI174" s="192">
        <f>IF(O174="nulová",K174,0)</f>
        <v>0</v>
      </c>
      <c r="BJ174" s="18" t="s">
        <v>84</v>
      </c>
      <c r="BK174" s="192">
        <f>ROUND(P174*H174,2)</f>
        <v>0</v>
      </c>
      <c r="BL174" s="18" t="s">
        <v>155</v>
      </c>
      <c r="BM174" s="191" t="s">
        <v>226</v>
      </c>
    </row>
    <row r="175" spans="1:65" s="2" customFormat="1" ht="33" customHeight="1">
      <c r="A175" s="37"/>
      <c r="B175" s="178"/>
      <c r="C175" s="179" t="s">
        <v>227</v>
      </c>
      <c r="D175" s="179" t="s">
        <v>150</v>
      </c>
      <c r="E175" s="180" t="s">
        <v>228</v>
      </c>
      <c r="F175" s="181" t="s">
        <v>229</v>
      </c>
      <c r="G175" s="182" t="s">
        <v>204</v>
      </c>
      <c r="H175" s="183">
        <v>73.453</v>
      </c>
      <c r="I175" s="184"/>
      <c r="J175" s="184"/>
      <c r="K175" s="185">
        <f>ROUND(P175*H175,2)</f>
        <v>0</v>
      </c>
      <c r="L175" s="181" t="s">
        <v>154</v>
      </c>
      <c r="M175" s="38"/>
      <c r="N175" s="186" t="s">
        <v>1</v>
      </c>
      <c r="O175" s="187" t="s">
        <v>42</v>
      </c>
      <c r="P175" s="188">
        <f>I175+J175</f>
        <v>0</v>
      </c>
      <c r="Q175" s="188">
        <f>ROUND(I175*H175,2)</f>
        <v>0</v>
      </c>
      <c r="R175" s="188">
        <f>ROUND(J175*H175,2)</f>
        <v>0</v>
      </c>
      <c r="S175" s="76"/>
      <c r="T175" s="189">
        <f>S175*H175</f>
        <v>0</v>
      </c>
      <c r="U175" s="189">
        <v>0</v>
      </c>
      <c r="V175" s="189">
        <f>U175*H175</f>
        <v>0</v>
      </c>
      <c r="W175" s="189">
        <v>0</v>
      </c>
      <c r="X175" s="190">
        <f>W175*H175</f>
        <v>0</v>
      </c>
      <c r="Y175" s="37"/>
      <c r="Z175" s="37"/>
      <c r="AA175" s="37"/>
      <c r="AB175" s="37"/>
      <c r="AC175" s="37"/>
      <c r="AD175" s="37"/>
      <c r="AE175" s="37"/>
      <c r="AR175" s="191" t="s">
        <v>155</v>
      </c>
      <c r="AT175" s="191" t="s">
        <v>150</v>
      </c>
      <c r="AU175" s="191" t="s">
        <v>86</v>
      </c>
      <c r="AY175" s="18" t="s">
        <v>148</v>
      </c>
      <c r="BE175" s="192">
        <f>IF(O175="základní",K175,0)</f>
        <v>0</v>
      </c>
      <c r="BF175" s="192">
        <f>IF(O175="snížená",K175,0)</f>
        <v>0</v>
      </c>
      <c r="BG175" s="192">
        <f>IF(O175="zákl. přenesená",K175,0)</f>
        <v>0</v>
      </c>
      <c r="BH175" s="192">
        <f>IF(O175="sníž. přenesená",K175,0)</f>
        <v>0</v>
      </c>
      <c r="BI175" s="192">
        <f>IF(O175="nulová",K175,0)</f>
        <v>0</v>
      </c>
      <c r="BJ175" s="18" t="s">
        <v>84</v>
      </c>
      <c r="BK175" s="192">
        <f>ROUND(P175*H175,2)</f>
        <v>0</v>
      </c>
      <c r="BL175" s="18" t="s">
        <v>155</v>
      </c>
      <c r="BM175" s="191" t="s">
        <v>230</v>
      </c>
    </row>
    <row r="176" spans="1:51" s="13" customFormat="1" ht="12">
      <c r="A176" s="13"/>
      <c r="B176" s="193"/>
      <c r="C176" s="13"/>
      <c r="D176" s="194" t="s">
        <v>157</v>
      </c>
      <c r="E176" s="195" t="s">
        <v>1</v>
      </c>
      <c r="F176" s="196" t="s">
        <v>231</v>
      </c>
      <c r="G176" s="13"/>
      <c r="H176" s="197">
        <v>73.453</v>
      </c>
      <c r="I176" s="198"/>
      <c r="J176" s="198"/>
      <c r="K176" s="13"/>
      <c r="L176" s="13"/>
      <c r="M176" s="193"/>
      <c r="N176" s="199"/>
      <c r="O176" s="200"/>
      <c r="P176" s="200"/>
      <c r="Q176" s="200"/>
      <c r="R176" s="200"/>
      <c r="S176" s="200"/>
      <c r="T176" s="200"/>
      <c r="U176" s="200"/>
      <c r="V176" s="200"/>
      <c r="W176" s="200"/>
      <c r="X176" s="201"/>
      <c r="Y176" s="13"/>
      <c r="Z176" s="13"/>
      <c r="AA176" s="13"/>
      <c r="AB176" s="13"/>
      <c r="AC176" s="13"/>
      <c r="AD176" s="13"/>
      <c r="AE176" s="13"/>
      <c r="AT176" s="195" t="s">
        <v>157</v>
      </c>
      <c r="AU176" s="195" t="s">
        <v>86</v>
      </c>
      <c r="AV176" s="13" t="s">
        <v>86</v>
      </c>
      <c r="AW176" s="13" t="s">
        <v>4</v>
      </c>
      <c r="AX176" s="13" t="s">
        <v>84</v>
      </c>
      <c r="AY176" s="195" t="s">
        <v>148</v>
      </c>
    </row>
    <row r="177" spans="1:65" s="2" customFormat="1" ht="37.8" customHeight="1">
      <c r="A177" s="37"/>
      <c r="B177" s="178"/>
      <c r="C177" s="179" t="s">
        <v>232</v>
      </c>
      <c r="D177" s="179" t="s">
        <v>150</v>
      </c>
      <c r="E177" s="180" t="s">
        <v>233</v>
      </c>
      <c r="F177" s="181" t="s">
        <v>234</v>
      </c>
      <c r="G177" s="182" t="s">
        <v>204</v>
      </c>
      <c r="H177" s="183">
        <v>73.453</v>
      </c>
      <c r="I177" s="184"/>
      <c r="J177" s="184"/>
      <c r="K177" s="185">
        <f>ROUND(P177*H177,2)</f>
        <v>0</v>
      </c>
      <c r="L177" s="181" t="s">
        <v>154</v>
      </c>
      <c r="M177" s="38"/>
      <c r="N177" s="186" t="s">
        <v>1</v>
      </c>
      <c r="O177" s="187" t="s">
        <v>42</v>
      </c>
      <c r="P177" s="188">
        <f>I177+J177</f>
        <v>0</v>
      </c>
      <c r="Q177" s="188">
        <f>ROUND(I177*H177,2)</f>
        <v>0</v>
      </c>
      <c r="R177" s="188">
        <f>ROUND(J177*H177,2)</f>
        <v>0</v>
      </c>
      <c r="S177" s="76"/>
      <c r="T177" s="189">
        <f>S177*H177</f>
        <v>0</v>
      </c>
      <c r="U177" s="189">
        <v>0</v>
      </c>
      <c r="V177" s="189">
        <f>U177*H177</f>
        <v>0</v>
      </c>
      <c r="W177" s="189">
        <v>0</v>
      </c>
      <c r="X177" s="190">
        <f>W177*H177</f>
        <v>0</v>
      </c>
      <c r="Y177" s="37"/>
      <c r="Z177" s="37"/>
      <c r="AA177" s="37"/>
      <c r="AB177" s="37"/>
      <c r="AC177" s="37"/>
      <c r="AD177" s="37"/>
      <c r="AE177" s="37"/>
      <c r="AR177" s="191" t="s">
        <v>155</v>
      </c>
      <c r="AT177" s="191" t="s">
        <v>150</v>
      </c>
      <c r="AU177" s="191" t="s">
        <v>86</v>
      </c>
      <c r="AY177" s="18" t="s">
        <v>148</v>
      </c>
      <c r="BE177" s="192">
        <f>IF(O177="základní",K177,0)</f>
        <v>0</v>
      </c>
      <c r="BF177" s="192">
        <f>IF(O177="snížená",K177,0)</f>
        <v>0</v>
      </c>
      <c r="BG177" s="192">
        <f>IF(O177="zákl. přenesená",K177,0)</f>
        <v>0</v>
      </c>
      <c r="BH177" s="192">
        <f>IF(O177="sníž. přenesená",K177,0)</f>
        <v>0</v>
      </c>
      <c r="BI177" s="192">
        <f>IF(O177="nulová",K177,0)</f>
        <v>0</v>
      </c>
      <c r="BJ177" s="18" t="s">
        <v>84</v>
      </c>
      <c r="BK177" s="192">
        <f>ROUND(P177*H177,2)</f>
        <v>0</v>
      </c>
      <c r="BL177" s="18" t="s">
        <v>155</v>
      </c>
      <c r="BM177" s="191" t="s">
        <v>235</v>
      </c>
    </row>
    <row r="178" spans="1:65" s="2" customFormat="1" ht="37.8" customHeight="1">
      <c r="A178" s="37"/>
      <c r="B178" s="178"/>
      <c r="C178" s="179" t="s">
        <v>236</v>
      </c>
      <c r="D178" s="179" t="s">
        <v>150</v>
      </c>
      <c r="E178" s="180" t="s">
        <v>237</v>
      </c>
      <c r="F178" s="181" t="s">
        <v>238</v>
      </c>
      <c r="G178" s="182" t="s">
        <v>204</v>
      </c>
      <c r="H178" s="183">
        <v>73.453</v>
      </c>
      <c r="I178" s="184"/>
      <c r="J178" s="184"/>
      <c r="K178" s="185">
        <f>ROUND(P178*H178,2)</f>
        <v>0</v>
      </c>
      <c r="L178" s="181" t="s">
        <v>154</v>
      </c>
      <c r="M178" s="38"/>
      <c r="N178" s="186" t="s">
        <v>1</v>
      </c>
      <c r="O178" s="187" t="s">
        <v>42</v>
      </c>
      <c r="P178" s="188">
        <f>I178+J178</f>
        <v>0</v>
      </c>
      <c r="Q178" s="188">
        <f>ROUND(I178*H178,2)</f>
        <v>0</v>
      </c>
      <c r="R178" s="188">
        <f>ROUND(J178*H178,2)</f>
        <v>0</v>
      </c>
      <c r="S178" s="76"/>
      <c r="T178" s="189">
        <f>S178*H178</f>
        <v>0</v>
      </c>
      <c r="U178" s="189">
        <v>0</v>
      </c>
      <c r="V178" s="189">
        <f>U178*H178</f>
        <v>0</v>
      </c>
      <c r="W178" s="189">
        <v>0</v>
      </c>
      <c r="X178" s="190">
        <f>W178*H178</f>
        <v>0</v>
      </c>
      <c r="Y178" s="37"/>
      <c r="Z178" s="37"/>
      <c r="AA178" s="37"/>
      <c r="AB178" s="37"/>
      <c r="AC178" s="37"/>
      <c r="AD178" s="37"/>
      <c r="AE178" s="37"/>
      <c r="AR178" s="191" t="s">
        <v>155</v>
      </c>
      <c r="AT178" s="191" t="s">
        <v>150</v>
      </c>
      <c r="AU178" s="191" t="s">
        <v>86</v>
      </c>
      <c r="AY178" s="18" t="s">
        <v>148</v>
      </c>
      <c r="BE178" s="192">
        <f>IF(O178="základní",K178,0)</f>
        <v>0</v>
      </c>
      <c r="BF178" s="192">
        <f>IF(O178="snížená",K178,0)</f>
        <v>0</v>
      </c>
      <c r="BG178" s="192">
        <f>IF(O178="zákl. přenesená",K178,0)</f>
        <v>0</v>
      </c>
      <c r="BH178" s="192">
        <f>IF(O178="sníž. přenesená",K178,0)</f>
        <v>0</v>
      </c>
      <c r="BI178" s="192">
        <f>IF(O178="nulová",K178,0)</f>
        <v>0</v>
      </c>
      <c r="BJ178" s="18" t="s">
        <v>84</v>
      </c>
      <c r="BK178" s="192">
        <f>ROUND(P178*H178,2)</f>
        <v>0</v>
      </c>
      <c r="BL178" s="18" t="s">
        <v>155</v>
      </c>
      <c r="BM178" s="191" t="s">
        <v>239</v>
      </c>
    </row>
    <row r="179" spans="1:65" s="2" customFormat="1" ht="24.15" customHeight="1">
      <c r="A179" s="37"/>
      <c r="B179" s="178"/>
      <c r="C179" s="179" t="s">
        <v>240</v>
      </c>
      <c r="D179" s="179" t="s">
        <v>150</v>
      </c>
      <c r="E179" s="180" t="s">
        <v>241</v>
      </c>
      <c r="F179" s="181" t="s">
        <v>242</v>
      </c>
      <c r="G179" s="182" t="s">
        <v>243</v>
      </c>
      <c r="H179" s="183">
        <v>132.215</v>
      </c>
      <c r="I179" s="184"/>
      <c r="J179" s="184"/>
      <c r="K179" s="185">
        <f>ROUND(P179*H179,2)</f>
        <v>0</v>
      </c>
      <c r="L179" s="181" t="s">
        <v>154</v>
      </c>
      <c r="M179" s="38"/>
      <c r="N179" s="186" t="s">
        <v>1</v>
      </c>
      <c r="O179" s="187" t="s">
        <v>42</v>
      </c>
      <c r="P179" s="188">
        <f>I179+J179</f>
        <v>0</v>
      </c>
      <c r="Q179" s="188">
        <f>ROUND(I179*H179,2)</f>
        <v>0</v>
      </c>
      <c r="R179" s="188">
        <f>ROUND(J179*H179,2)</f>
        <v>0</v>
      </c>
      <c r="S179" s="76"/>
      <c r="T179" s="189">
        <f>S179*H179</f>
        <v>0</v>
      </c>
      <c r="U179" s="189">
        <v>0</v>
      </c>
      <c r="V179" s="189">
        <f>U179*H179</f>
        <v>0</v>
      </c>
      <c r="W179" s="189">
        <v>0</v>
      </c>
      <c r="X179" s="190">
        <f>W179*H179</f>
        <v>0</v>
      </c>
      <c r="Y179" s="37"/>
      <c r="Z179" s="37"/>
      <c r="AA179" s="37"/>
      <c r="AB179" s="37"/>
      <c r="AC179" s="37"/>
      <c r="AD179" s="37"/>
      <c r="AE179" s="37"/>
      <c r="AR179" s="191" t="s">
        <v>155</v>
      </c>
      <c r="AT179" s="191" t="s">
        <v>150</v>
      </c>
      <c r="AU179" s="191" t="s">
        <v>86</v>
      </c>
      <c r="AY179" s="18" t="s">
        <v>148</v>
      </c>
      <c r="BE179" s="192">
        <f>IF(O179="základní",K179,0)</f>
        <v>0</v>
      </c>
      <c r="BF179" s="192">
        <f>IF(O179="snížená",K179,0)</f>
        <v>0</v>
      </c>
      <c r="BG179" s="192">
        <f>IF(O179="zákl. přenesená",K179,0)</f>
        <v>0</v>
      </c>
      <c r="BH179" s="192">
        <f>IF(O179="sníž. přenesená",K179,0)</f>
        <v>0</v>
      </c>
      <c r="BI179" s="192">
        <f>IF(O179="nulová",K179,0)</f>
        <v>0</v>
      </c>
      <c r="BJ179" s="18" t="s">
        <v>84</v>
      </c>
      <c r="BK179" s="192">
        <f>ROUND(P179*H179,2)</f>
        <v>0</v>
      </c>
      <c r="BL179" s="18" t="s">
        <v>155</v>
      </c>
      <c r="BM179" s="191" t="s">
        <v>244</v>
      </c>
    </row>
    <row r="180" spans="1:51" s="13" customFormat="1" ht="12">
      <c r="A180" s="13"/>
      <c r="B180" s="193"/>
      <c r="C180" s="13"/>
      <c r="D180" s="194" t="s">
        <v>157</v>
      </c>
      <c r="E180" s="195" t="s">
        <v>1</v>
      </c>
      <c r="F180" s="196" t="s">
        <v>245</v>
      </c>
      <c r="G180" s="13"/>
      <c r="H180" s="197">
        <v>132.215</v>
      </c>
      <c r="I180" s="198"/>
      <c r="J180" s="198"/>
      <c r="K180" s="13"/>
      <c r="L180" s="13"/>
      <c r="M180" s="193"/>
      <c r="N180" s="199"/>
      <c r="O180" s="200"/>
      <c r="P180" s="200"/>
      <c r="Q180" s="200"/>
      <c r="R180" s="200"/>
      <c r="S180" s="200"/>
      <c r="T180" s="200"/>
      <c r="U180" s="200"/>
      <c r="V180" s="200"/>
      <c r="W180" s="200"/>
      <c r="X180" s="201"/>
      <c r="Y180" s="13"/>
      <c r="Z180" s="13"/>
      <c r="AA180" s="13"/>
      <c r="AB180" s="13"/>
      <c r="AC180" s="13"/>
      <c r="AD180" s="13"/>
      <c r="AE180" s="13"/>
      <c r="AT180" s="195" t="s">
        <v>157</v>
      </c>
      <c r="AU180" s="195" t="s">
        <v>86</v>
      </c>
      <c r="AV180" s="13" t="s">
        <v>86</v>
      </c>
      <c r="AW180" s="13" t="s">
        <v>4</v>
      </c>
      <c r="AX180" s="13" t="s">
        <v>84</v>
      </c>
      <c r="AY180" s="195" t="s">
        <v>148</v>
      </c>
    </row>
    <row r="181" spans="1:65" s="2" customFormat="1" ht="24.15" customHeight="1">
      <c r="A181" s="37"/>
      <c r="B181" s="178"/>
      <c r="C181" s="179" t="s">
        <v>246</v>
      </c>
      <c r="D181" s="179" t="s">
        <v>150</v>
      </c>
      <c r="E181" s="180" t="s">
        <v>247</v>
      </c>
      <c r="F181" s="181" t="s">
        <v>248</v>
      </c>
      <c r="G181" s="182" t="s">
        <v>204</v>
      </c>
      <c r="H181" s="183">
        <v>52.366</v>
      </c>
      <c r="I181" s="184"/>
      <c r="J181" s="184"/>
      <c r="K181" s="185">
        <f>ROUND(P181*H181,2)</f>
        <v>0</v>
      </c>
      <c r="L181" s="181" t="s">
        <v>154</v>
      </c>
      <c r="M181" s="38"/>
      <c r="N181" s="186" t="s">
        <v>1</v>
      </c>
      <c r="O181" s="187" t="s">
        <v>42</v>
      </c>
      <c r="P181" s="188">
        <f>I181+J181</f>
        <v>0</v>
      </c>
      <c r="Q181" s="188">
        <f>ROUND(I181*H181,2)</f>
        <v>0</v>
      </c>
      <c r="R181" s="188">
        <f>ROUND(J181*H181,2)</f>
        <v>0</v>
      </c>
      <c r="S181" s="76"/>
      <c r="T181" s="189">
        <f>S181*H181</f>
        <v>0</v>
      </c>
      <c r="U181" s="189">
        <v>0</v>
      </c>
      <c r="V181" s="189">
        <f>U181*H181</f>
        <v>0</v>
      </c>
      <c r="W181" s="189">
        <v>0</v>
      </c>
      <c r="X181" s="190">
        <f>W181*H181</f>
        <v>0</v>
      </c>
      <c r="Y181" s="37"/>
      <c r="Z181" s="37"/>
      <c r="AA181" s="37"/>
      <c r="AB181" s="37"/>
      <c r="AC181" s="37"/>
      <c r="AD181" s="37"/>
      <c r="AE181" s="37"/>
      <c r="AR181" s="191" t="s">
        <v>155</v>
      </c>
      <c r="AT181" s="191" t="s">
        <v>150</v>
      </c>
      <c r="AU181" s="191" t="s">
        <v>86</v>
      </c>
      <c r="AY181" s="18" t="s">
        <v>148</v>
      </c>
      <c r="BE181" s="192">
        <f>IF(O181="základní",K181,0)</f>
        <v>0</v>
      </c>
      <c r="BF181" s="192">
        <f>IF(O181="snížená",K181,0)</f>
        <v>0</v>
      </c>
      <c r="BG181" s="192">
        <f>IF(O181="zákl. přenesená",K181,0)</f>
        <v>0</v>
      </c>
      <c r="BH181" s="192">
        <f>IF(O181="sníž. přenesená",K181,0)</f>
        <v>0</v>
      </c>
      <c r="BI181" s="192">
        <f>IF(O181="nulová",K181,0)</f>
        <v>0</v>
      </c>
      <c r="BJ181" s="18" t="s">
        <v>84</v>
      </c>
      <c r="BK181" s="192">
        <f>ROUND(P181*H181,2)</f>
        <v>0</v>
      </c>
      <c r="BL181" s="18" t="s">
        <v>155</v>
      </c>
      <c r="BM181" s="191" t="s">
        <v>249</v>
      </c>
    </row>
    <row r="182" spans="1:51" s="13" customFormat="1" ht="12">
      <c r="A182" s="13"/>
      <c r="B182" s="193"/>
      <c r="C182" s="13"/>
      <c r="D182" s="194" t="s">
        <v>157</v>
      </c>
      <c r="E182" s="195" t="s">
        <v>1</v>
      </c>
      <c r="F182" s="196" t="s">
        <v>250</v>
      </c>
      <c r="G182" s="13"/>
      <c r="H182" s="197">
        <v>22.089</v>
      </c>
      <c r="I182" s="198"/>
      <c r="J182" s="198"/>
      <c r="K182" s="13"/>
      <c r="L182" s="13"/>
      <c r="M182" s="193"/>
      <c r="N182" s="199"/>
      <c r="O182" s="200"/>
      <c r="P182" s="200"/>
      <c r="Q182" s="200"/>
      <c r="R182" s="200"/>
      <c r="S182" s="200"/>
      <c r="T182" s="200"/>
      <c r="U182" s="200"/>
      <c r="V182" s="200"/>
      <c r="W182" s="200"/>
      <c r="X182" s="201"/>
      <c r="Y182" s="13"/>
      <c r="Z182" s="13"/>
      <c r="AA182" s="13"/>
      <c r="AB182" s="13"/>
      <c r="AC182" s="13"/>
      <c r="AD182" s="13"/>
      <c r="AE182" s="13"/>
      <c r="AT182" s="195" t="s">
        <v>157</v>
      </c>
      <c r="AU182" s="195" t="s">
        <v>86</v>
      </c>
      <c r="AV182" s="13" t="s">
        <v>86</v>
      </c>
      <c r="AW182" s="13" t="s">
        <v>4</v>
      </c>
      <c r="AX182" s="13" t="s">
        <v>79</v>
      </c>
      <c r="AY182" s="195" t="s">
        <v>148</v>
      </c>
    </row>
    <row r="183" spans="1:51" s="13" customFormat="1" ht="12">
      <c r="A183" s="13"/>
      <c r="B183" s="193"/>
      <c r="C183" s="13"/>
      <c r="D183" s="194" t="s">
        <v>157</v>
      </c>
      <c r="E183" s="195" t="s">
        <v>1</v>
      </c>
      <c r="F183" s="196" t="s">
        <v>251</v>
      </c>
      <c r="G183" s="13"/>
      <c r="H183" s="197">
        <v>30.277</v>
      </c>
      <c r="I183" s="198"/>
      <c r="J183" s="198"/>
      <c r="K183" s="13"/>
      <c r="L183" s="13"/>
      <c r="M183" s="193"/>
      <c r="N183" s="199"/>
      <c r="O183" s="200"/>
      <c r="P183" s="200"/>
      <c r="Q183" s="200"/>
      <c r="R183" s="200"/>
      <c r="S183" s="200"/>
      <c r="T183" s="200"/>
      <c r="U183" s="200"/>
      <c r="V183" s="200"/>
      <c r="W183" s="200"/>
      <c r="X183" s="201"/>
      <c r="Y183" s="13"/>
      <c r="Z183" s="13"/>
      <c r="AA183" s="13"/>
      <c r="AB183" s="13"/>
      <c r="AC183" s="13"/>
      <c r="AD183" s="13"/>
      <c r="AE183" s="13"/>
      <c r="AT183" s="195" t="s">
        <v>157</v>
      </c>
      <c r="AU183" s="195" t="s">
        <v>86</v>
      </c>
      <c r="AV183" s="13" t="s">
        <v>86</v>
      </c>
      <c r="AW183" s="13" t="s">
        <v>4</v>
      </c>
      <c r="AX183" s="13" t="s">
        <v>79</v>
      </c>
      <c r="AY183" s="195" t="s">
        <v>148</v>
      </c>
    </row>
    <row r="184" spans="1:51" s="14" customFormat="1" ht="12">
      <c r="A184" s="14"/>
      <c r="B184" s="212"/>
      <c r="C184" s="14"/>
      <c r="D184" s="194" t="s">
        <v>157</v>
      </c>
      <c r="E184" s="213" t="s">
        <v>1</v>
      </c>
      <c r="F184" s="214" t="s">
        <v>223</v>
      </c>
      <c r="G184" s="14"/>
      <c r="H184" s="215">
        <v>52.366</v>
      </c>
      <c r="I184" s="216"/>
      <c r="J184" s="216"/>
      <c r="K184" s="14"/>
      <c r="L184" s="14"/>
      <c r="M184" s="212"/>
      <c r="N184" s="217"/>
      <c r="O184" s="218"/>
      <c r="P184" s="218"/>
      <c r="Q184" s="218"/>
      <c r="R184" s="218"/>
      <c r="S184" s="218"/>
      <c r="T184" s="218"/>
      <c r="U184" s="218"/>
      <c r="V184" s="218"/>
      <c r="W184" s="218"/>
      <c r="X184" s="219"/>
      <c r="Y184" s="14"/>
      <c r="Z184" s="14"/>
      <c r="AA184" s="14"/>
      <c r="AB184" s="14"/>
      <c r="AC184" s="14"/>
      <c r="AD184" s="14"/>
      <c r="AE184" s="14"/>
      <c r="AT184" s="213" t="s">
        <v>157</v>
      </c>
      <c r="AU184" s="213" t="s">
        <v>86</v>
      </c>
      <c r="AV184" s="14" t="s">
        <v>155</v>
      </c>
      <c r="AW184" s="14" t="s">
        <v>4</v>
      </c>
      <c r="AX184" s="14" t="s">
        <v>84</v>
      </c>
      <c r="AY184" s="213" t="s">
        <v>148</v>
      </c>
    </row>
    <row r="185" spans="1:65" s="2" customFormat="1" ht="24.15" customHeight="1">
      <c r="A185" s="37"/>
      <c r="B185" s="178"/>
      <c r="C185" s="202" t="s">
        <v>8</v>
      </c>
      <c r="D185" s="202" t="s">
        <v>168</v>
      </c>
      <c r="E185" s="203" t="s">
        <v>252</v>
      </c>
      <c r="F185" s="204" t="s">
        <v>253</v>
      </c>
      <c r="G185" s="205" t="s">
        <v>243</v>
      </c>
      <c r="H185" s="206">
        <v>73.313</v>
      </c>
      <c r="I185" s="207"/>
      <c r="J185" s="208"/>
      <c r="K185" s="209">
        <f>ROUND(P185*H185,2)</f>
        <v>0</v>
      </c>
      <c r="L185" s="204" t="s">
        <v>154</v>
      </c>
      <c r="M185" s="210"/>
      <c r="N185" s="211" t="s">
        <v>1</v>
      </c>
      <c r="O185" s="187" t="s">
        <v>42</v>
      </c>
      <c r="P185" s="188">
        <f>I185+J185</f>
        <v>0</v>
      </c>
      <c r="Q185" s="188">
        <f>ROUND(I185*H185,2)</f>
        <v>0</v>
      </c>
      <c r="R185" s="188">
        <f>ROUND(J185*H185,2)</f>
        <v>0</v>
      </c>
      <c r="S185" s="76"/>
      <c r="T185" s="189">
        <f>S185*H185</f>
        <v>0</v>
      </c>
      <c r="U185" s="189">
        <v>1</v>
      </c>
      <c r="V185" s="189">
        <f>U185*H185</f>
        <v>73.313</v>
      </c>
      <c r="W185" s="189">
        <v>0</v>
      </c>
      <c r="X185" s="190">
        <f>W185*H185</f>
        <v>0</v>
      </c>
      <c r="Y185" s="37"/>
      <c r="Z185" s="37"/>
      <c r="AA185" s="37"/>
      <c r="AB185" s="37"/>
      <c r="AC185" s="37"/>
      <c r="AD185" s="37"/>
      <c r="AE185" s="37"/>
      <c r="AR185" s="191" t="s">
        <v>171</v>
      </c>
      <c r="AT185" s="191" t="s">
        <v>168</v>
      </c>
      <c r="AU185" s="191" t="s">
        <v>86</v>
      </c>
      <c r="AY185" s="18" t="s">
        <v>148</v>
      </c>
      <c r="BE185" s="192">
        <f>IF(O185="základní",K185,0)</f>
        <v>0</v>
      </c>
      <c r="BF185" s="192">
        <f>IF(O185="snížená",K185,0)</f>
        <v>0</v>
      </c>
      <c r="BG185" s="192">
        <f>IF(O185="zákl. přenesená",K185,0)</f>
        <v>0</v>
      </c>
      <c r="BH185" s="192">
        <f>IF(O185="sníž. přenesená",K185,0)</f>
        <v>0</v>
      </c>
      <c r="BI185" s="192">
        <f>IF(O185="nulová",K185,0)</f>
        <v>0</v>
      </c>
      <c r="BJ185" s="18" t="s">
        <v>84</v>
      </c>
      <c r="BK185" s="192">
        <f>ROUND(P185*H185,2)</f>
        <v>0</v>
      </c>
      <c r="BL185" s="18" t="s">
        <v>155</v>
      </c>
      <c r="BM185" s="191" t="s">
        <v>254</v>
      </c>
    </row>
    <row r="186" spans="1:63" s="12" customFormat="1" ht="22.8" customHeight="1">
      <c r="A186" s="12"/>
      <c r="B186" s="164"/>
      <c r="C186" s="12"/>
      <c r="D186" s="165" t="s">
        <v>78</v>
      </c>
      <c r="E186" s="176" t="s">
        <v>86</v>
      </c>
      <c r="F186" s="176" t="s">
        <v>255</v>
      </c>
      <c r="G186" s="12"/>
      <c r="H186" s="12"/>
      <c r="I186" s="167"/>
      <c r="J186" s="167"/>
      <c r="K186" s="177">
        <f>BK186</f>
        <v>0</v>
      </c>
      <c r="L186" s="12"/>
      <c r="M186" s="164"/>
      <c r="N186" s="169"/>
      <c r="O186" s="170"/>
      <c r="P186" s="170"/>
      <c r="Q186" s="171">
        <f>SUM(Q187:Q203)</f>
        <v>0</v>
      </c>
      <c r="R186" s="171">
        <f>SUM(R187:R203)</f>
        <v>0</v>
      </c>
      <c r="S186" s="170"/>
      <c r="T186" s="172">
        <f>SUM(T187:T203)</f>
        <v>0</v>
      </c>
      <c r="U186" s="170"/>
      <c r="V186" s="172">
        <f>SUM(V187:V203)</f>
        <v>135.43139715000004</v>
      </c>
      <c r="W186" s="170"/>
      <c r="X186" s="173">
        <f>SUM(X187:X203)</f>
        <v>0</v>
      </c>
      <c r="Y186" s="12"/>
      <c r="Z186" s="12"/>
      <c r="AA186" s="12"/>
      <c r="AB186" s="12"/>
      <c r="AC186" s="12"/>
      <c r="AD186" s="12"/>
      <c r="AE186" s="12"/>
      <c r="AR186" s="165" t="s">
        <v>84</v>
      </c>
      <c r="AT186" s="174" t="s">
        <v>78</v>
      </c>
      <c r="AU186" s="174" t="s">
        <v>84</v>
      </c>
      <c r="AY186" s="165" t="s">
        <v>148</v>
      </c>
      <c r="BK186" s="175">
        <f>SUM(BK187:BK203)</f>
        <v>0</v>
      </c>
    </row>
    <row r="187" spans="1:65" s="2" customFormat="1" ht="37.8" customHeight="1">
      <c r="A187" s="37"/>
      <c r="B187" s="178"/>
      <c r="C187" s="179" t="s">
        <v>256</v>
      </c>
      <c r="D187" s="179" t="s">
        <v>150</v>
      </c>
      <c r="E187" s="180" t="s">
        <v>257</v>
      </c>
      <c r="F187" s="181" t="s">
        <v>258</v>
      </c>
      <c r="G187" s="182" t="s">
        <v>181</v>
      </c>
      <c r="H187" s="183">
        <v>19.825</v>
      </c>
      <c r="I187" s="184"/>
      <c r="J187" s="184"/>
      <c r="K187" s="185">
        <f>ROUND(P187*H187,2)</f>
        <v>0</v>
      </c>
      <c r="L187" s="181" t="s">
        <v>154</v>
      </c>
      <c r="M187" s="38"/>
      <c r="N187" s="186" t="s">
        <v>1</v>
      </c>
      <c r="O187" s="187" t="s">
        <v>42</v>
      </c>
      <c r="P187" s="188">
        <f>I187+J187</f>
        <v>0</v>
      </c>
      <c r="Q187" s="188">
        <f>ROUND(I187*H187,2)</f>
        <v>0</v>
      </c>
      <c r="R187" s="188">
        <f>ROUND(J187*H187,2)</f>
        <v>0</v>
      </c>
      <c r="S187" s="76"/>
      <c r="T187" s="189">
        <f>S187*H187</f>
        <v>0</v>
      </c>
      <c r="U187" s="189">
        <v>0.17993</v>
      </c>
      <c r="V187" s="189">
        <f>U187*H187</f>
        <v>3.56711225</v>
      </c>
      <c r="W187" s="189">
        <v>0</v>
      </c>
      <c r="X187" s="190">
        <f>W187*H187</f>
        <v>0</v>
      </c>
      <c r="Y187" s="37"/>
      <c r="Z187" s="37"/>
      <c r="AA187" s="37"/>
      <c r="AB187" s="37"/>
      <c r="AC187" s="37"/>
      <c r="AD187" s="37"/>
      <c r="AE187" s="37"/>
      <c r="AR187" s="191" t="s">
        <v>155</v>
      </c>
      <c r="AT187" s="191" t="s">
        <v>150</v>
      </c>
      <c r="AU187" s="191" t="s">
        <v>86</v>
      </c>
      <c r="AY187" s="18" t="s">
        <v>148</v>
      </c>
      <c r="BE187" s="192">
        <f>IF(O187="základní",K187,0)</f>
        <v>0</v>
      </c>
      <c r="BF187" s="192">
        <f>IF(O187="snížená",K187,0)</f>
        <v>0</v>
      </c>
      <c r="BG187" s="192">
        <f>IF(O187="zákl. přenesená",K187,0)</f>
        <v>0</v>
      </c>
      <c r="BH187" s="192">
        <f>IF(O187="sníž. přenesená",K187,0)</f>
        <v>0</v>
      </c>
      <c r="BI187" s="192">
        <f>IF(O187="nulová",K187,0)</f>
        <v>0</v>
      </c>
      <c r="BJ187" s="18" t="s">
        <v>84</v>
      </c>
      <c r="BK187" s="192">
        <f>ROUND(P187*H187,2)</f>
        <v>0</v>
      </c>
      <c r="BL187" s="18" t="s">
        <v>155</v>
      </c>
      <c r="BM187" s="191" t="s">
        <v>259</v>
      </c>
    </row>
    <row r="188" spans="1:51" s="13" customFormat="1" ht="12">
      <c r="A188" s="13"/>
      <c r="B188" s="193"/>
      <c r="C188" s="13"/>
      <c r="D188" s="194" t="s">
        <v>157</v>
      </c>
      <c r="E188" s="195" t="s">
        <v>1</v>
      </c>
      <c r="F188" s="196" t="s">
        <v>260</v>
      </c>
      <c r="G188" s="13"/>
      <c r="H188" s="197">
        <v>19.825</v>
      </c>
      <c r="I188" s="198"/>
      <c r="J188" s="198"/>
      <c r="K188" s="13"/>
      <c r="L188" s="13"/>
      <c r="M188" s="193"/>
      <c r="N188" s="199"/>
      <c r="O188" s="200"/>
      <c r="P188" s="200"/>
      <c r="Q188" s="200"/>
      <c r="R188" s="200"/>
      <c r="S188" s="200"/>
      <c r="T188" s="200"/>
      <c r="U188" s="200"/>
      <c r="V188" s="200"/>
      <c r="W188" s="200"/>
      <c r="X188" s="201"/>
      <c r="Y188" s="13"/>
      <c r="Z188" s="13"/>
      <c r="AA188" s="13"/>
      <c r="AB188" s="13"/>
      <c r="AC188" s="13"/>
      <c r="AD188" s="13"/>
      <c r="AE188" s="13"/>
      <c r="AT188" s="195" t="s">
        <v>157</v>
      </c>
      <c r="AU188" s="195" t="s">
        <v>86</v>
      </c>
      <c r="AV188" s="13" t="s">
        <v>86</v>
      </c>
      <c r="AW188" s="13" t="s">
        <v>4</v>
      </c>
      <c r="AX188" s="13" t="s">
        <v>84</v>
      </c>
      <c r="AY188" s="195" t="s">
        <v>148</v>
      </c>
    </row>
    <row r="189" spans="1:65" s="2" customFormat="1" ht="24.15" customHeight="1">
      <c r="A189" s="37"/>
      <c r="B189" s="178"/>
      <c r="C189" s="202" t="s">
        <v>261</v>
      </c>
      <c r="D189" s="202" t="s">
        <v>168</v>
      </c>
      <c r="E189" s="203" t="s">
        <v>262</v>
      </c>
      <c r="F189" s="204" t="s">
        <v>263</v>
      </c>
      <c r="G189" s="205" t="s">
        <v>153</v>
      </c>
      <c r="H189" s="206">
        <v>15.959</v>
      </c>
      <c r="I189" s="207"/>
      <c r="J189" s="208"/>
      <c r="K189" s="209">
        <f>ROUND(P189*H189,2)</f>
        <v>0</v>
      </c>
      <c r="L189" s="204" t="s">
        <v>154</v>
      </c>
      <c r="M189" s="210"/>
      <c r="N189" s="211" t="s">
        <v>1</v>
      </c>
      <c r="O189" s="187" t="s">
        <v>42</v>
      </c>
      <c r="P189" s="188">
        <f>I189+J189</f>
        <v>0</v>
      </c>
      <c r="Q189" s="188">
        <f>ROUND(I189*H189,2)</f>
        <v>0</v>
      </c>
      <c r="R189" s="188">
        <f>ROUND(J189*H189,2)</f>
        <v>0</v>
      </c>
      <c r="S189" s="76"/>
      <c r="T189" s="189">
        <f>S189*H189</f>
        <v>0</v>
      </c>
      <c r="U189" s="189">
        <v>0.00034</v>
      </c>
      <c r="V189" s="189">
        <f>U189*H189</f>
        <v>0.00542606</v>
      </c>
      <c r="W189" s="189">
        <v>0</v>
      </c>
      <c r="X189" s="190">
        <f>W189*H189</f>
        <v>0</v>
      </c>
      <c r="Y189" s="37"/>
      <c r="Z189" s="37"/>
      <c r="AA189" s="37"/>
      <c r="AB189" s="37"/>
      <c r="AC189" s="37"/>
      <c r="AD189" s="37"/>
      <c r="AE189" s="37"/>
      <c r="AR189" s="191" t="s">
        <v>171</v>
      </c>
      <c r="AT189" s="191" t="s">
        <v>168</v>
      </c>
      <c r="AU189" s="191" t="s">
        <v>86</v>
      </c>
      <c r="AY189" s="18" t="s">
        <v>148</v>
      </c>
      <c r="BE189" s="192">
        <f>IF(O189="základní",K189,0)</f>
        <v>0</v>
      </c>
      <c r="BF189" s="192">
        <f>IF(O189="snížená",K189,0)</f>
        <v>0</v>
      </c>
      <c r="BG189" s="192">
        <f>IF(O189="zákl. přenesená",K189,0)</f>
        <v>0</v>
      </c>
      <c r="BH189" s="192">
        <f>IF(O189="sníž. přenesená",K189,0)</f>
        <v>0</v>
      </c>
      <c r="BI189" s="192">
        <f>IF(O189="nulová",K189,0)</f>
        <v>0</v>
      </c>
      <c r="BJ189" s="18" t="s">
        <v>84</v>
      </c>
      <c r="BK189" s="192">
        <f>ROUND(P189*H189,2)</f>
        <v>0</v>
      </c>
      <c r="BL189" s="18" t="s">
        <v>155</v>
      </c>
      <c r="BM189" s="191" t="s">
        <v>264</v>
      </c>
    </row>
    <row r="190" spans="1:51" s="13" customFormat="1" ht="12">
      <c r="A190" s="13"/>
      <c r="B190" s="193"/>
      <c r="C190" s="13"/>
      <c r="D190" s="194" t="s">
        <v>157</v>
      </c>
      <c r="E190" s="195" t="s">
        <v>1</v>
      </c>
      <c r="F190" s="196" t="s">
        <v>265</v>
      </c>
      <c r="G190" s="13"/>
      <c r="H190" s="197">
        <v>15.959</v>
      </c>
      <c r="I190" s="198"/>
      <c r="J190" s="198"/>
      <c r="K190" s="13"/>
      <c r="L190" s="13"/>
      <c r="M190" s="193"/>
      <c r="N190" s="199"/>
      <c r="O190" s="200"/>
      <c r="P190" s="200"/>
      <c r="Q190" s="200"/>
      <c r="R190" s="200"/>
      <c r="S190" s="200"/>
      <c r="T190" s="200"/>
      <c r="U190" s="200"/>
      <c r="V190" s="200"/>
      <c r="W190" s="200"/>
      <c r="X190" s="201"/>
      <c r="Y190" s="13"/>
      <c r="Z190" s="13"/>
      <c r="AA190" s="13"/>
      <c r="AB190" s="13"/>
      <c r="AC190" s="13"/>
      <c r="AD190" s="13"/>
      <c r="AE190" s="13"/>
      <c r="AT190" s="195" t="s">
        <v>157</v>
      </c>
      <c r="AU190" s="195" t="s">
        <v>86</v>
      </c>
      <c r="AV190" s="13" t="s">
        <v>86</v>
      </c>
      <c r="AW190" s="13" t="s">
        <v>4</v>
      </c>
      <c r="AX190" s="13" t="s">
        <v>79</v>
      </c>
      <c r="AY190" s="195" t="s">
        <v>148</v>
      </c>
    </row>
    <row r="191" spans="1:51" s="14" customFormat="1" ht="12">
      <c r="A191" s="14"/>
      <c r="B191" s="212"/>
      <c r="C191" s="14"/>
      <c r="D191" s="194" t="s">
        <v>157</v>
      </c>
      <c r="E191" s="213" t="s">
        <v>1</v>
      </c>
      <c r="F191" s="214" t="s">
        <v>223</v>
      </c>
      <c r="G191" s="14"/>
      <c r="H191" s="215">
        <v>15.959</v>
      </c>
      <c r="I191" s="216"/>
      <c r="J191" s="216"/>
      <c r="K191" s="14"/>
      <c r="L191" s="14"/>
      <c r="M191" s="212"/>
      <c r="N191" s="217"/>
      <c r="O191" s="218"/>
      <c r="P191" s="218"/>
      <c r="Q191" s="218"/>
      <c r="R191" s="218"/>
      <c r="S191" s="218"/>
      <c r="T191" s="218"/>
      <c r="U191" s="218"/>
      <c r="V191" s="218"/>
      <c r="W191" s="218"/>
      <c r="X191" s="219"/>
      <c r="Y191" s="14"/>
      <c r="Z191" s="14"/>
      <c r="AA191" s="14"/>
      <c r="AB191" s="14"/>
      <c r="AC191" s="14"/>
      <c r="AD191" s="14"/>
      <c r="AE191" s="14"/>
      <c r="AT191" s="213" t="s">
        <v>157</v>
      </c>
      <c r="AU191" s="213" t="s">
        <v>86</v>
      </c>
      <c r="AV191" s="14" t="s">
        <v>155</v>
      </c>
      <c r="AW191" s="14" t="s">
        <v>4</v>
      </c>
      <c r="AX191" s="14" t="s">
        <v>84</v>
      </c>
      <c r="AY191" s="213" t="s">
        <v>148</v>
      </c>
    </row>
    <row r="192" spans="1:65" s="2" customFormat="1" ht="16.5" customHeight="1">
      <c r="A192" s="37"/>
      <c r="B192" s="178"/>
      <c r="C192" s="179" t="s">
        <v>266</v>
      </c>
      <c r="D192" s="179" t="s">
        <v>150</v>
      </c>
      <c r="E192" s="180" t="s">
        <v>267</v>
      </c>
      <c r="F192" s="181" t="s">
        <v>268</v>
      </c>
      <c r="G192" s="182" t="s">
        <v>153</v>
      </c>
      <c r="H192" s="183">
        <v>12.45</v>
      </c>
      <c r="I192" s="184"/>
      <c r="J192" s="184"/>
      <c r="K192" s="185">
        <f>ROUND(P192*H192,2)</f>
        <v>0</v>
      </c>
      <c r="L192" s="181" t="s">
        <v>1</v>
      </c>
      <c r="M192" s="38"/>
      <c r="N192" s="186" t="s">
        <v>1</v>
      </c>
      <c r="O192" s="187" t="s">
        <v>42</v>
      </c>
      <c r="P192" s="188">
        <f>I192+J192</f>
        <v>0</v>
      </c>
      <c r="Q192" s="188">
        <f>ROUND(I192*H192,2)</f>
        <v>0</v>
      </c>
      <c r="R192" s="188">
        <f>ROUND(J192*H192,2)</f>
        <v>0</v>
      </c>
      <c r="S192" s="76"/>
      <c r="T192" s="189">
        <f>S192*H192</f>
        <v>0</v>
      </c>
      <c r="U192" s="189">
        <v>0</v>
      </c>
      <c r="V192" s="189">
        <f>U192*H192</f>
        <v>0</v>
      </c>
      <c r="W192" s="189">
        <v>0</v>
      </c>
      <c r="X192" s="190">
        <f>W192*H192</f>
        <v>0</v>
      </c>
      <c r="Y192" s="37"/>
      <c r="Z192" s="37"/>
      <c r="AA192" s="37"/>
      <c r="AB192" s="37"/>
      <c r="AC192" s="37"/>
      <c r="AD192" s="37"/>
      <c r="AE192" s="37"/>
      <c r="AR192" s="191" t="s">
        <v>155</v>
      </c>
      <c r="AT192" s="191" t="s">
        <v>150</v>
      </c>
      <c r="AU192" s="191" t="s">
        <v>86</v>
      </c>
      <c r="AY192" s="18" t="s">
        <v>148</v>
      </c>
      <c r="BE192" s="192">
        <f>IF(O192="základní",K192,0)</f>
        <v>0</v>
      </c>
      <c r="BF192" s="192">
        <f>IF(O192="snížená",K192,0)</f>
        <v>0</v>
      </c>
      <c r="BG192" s="192">
        <f>IF(O192="zákl. přenesená",K192,0)</f>
        <v>0</v>
      </c>
      <c r="BH192" s="192">
        <f>IF(O192="sníž. přenesená",K192,0)</f>
        <v>0</v>
      </c>
      <c r="BI192" s="192">
        <f>IF(O192="nulová",K192,0)</f>
        <v>0</v>
      </c>
      <c r="BJ192" s="18" t="s">
        <v>84</v>
      </c>
      <c r="BK192" s="192">
        <f>ROUND(P192*H192,2)</f>
        <v>0</v>
      </c>
      <c r="BL192" s="18" t="s">
        <v>155</v>
      </c>
      <c r="BM192" s="191" t="s">
        <v>269</v>
      </c>
    </row>
    <row r="193" spans="1:51" s="13" customFormat="1" ht="12">
      <c r="A193" s="13"/>
      <c r="B193" s="193"/>
      <c r="C193" s="13"/>
      <c r="D193" s="194" t="s">
        <v>157</v>
      </c>
      <c r="E193" s="195" t="s">
        <v>1</v>
      </c>
      <c r="F193" s="196" t="s">
        <v>270</v>
      </c>
      <c r="G193" s="13"/>
      <c r="H193" s="197">
        <v>12.45</v>
      </c>
      <c r="I193" s="198"/>
      <c r="J193" s="198"/>
      <c r="K193" s="13"/>
      <c r="L193" s="13"/>
      <c r="M193" s="193"/>
      <c r="N193" s="199"/>
      <c r="O193" s="200"/>
      <c r="P193" s="200"/>
      <c r="Q193" s="200"/>
      <c r="R193" s="200"/>
      <c r="S193" s="200"/>
      <c r="T193" s="200"/>
      <c r="U193" s="200"/>
      <c r="V193" s="200"/>
      <c r="W193" s="200"/>
      <c r="X193" s="201"/>
      <c r="Y193" s="13"/>
      <c r="Z193" s="13"/>
      <c r="AA193" s="13"/>
      <c r="AB193" s="13"/>
      <c r="AC193" s="13"/>
      <c r="AD193" s="13"/>
      <c r="AE193" s="13"/>
      <c r="AT193" s="195" t="s">
        <v>157</v>
      </c>
      <c r="AU193" s="195" t="s">
        <v>86</v>
      </c>
      <c r="AV193" s="13" t="s">
        <v>86</v>
      </c>
      <c r="AW193" s="13" t="s">
        <v>4</v>
      </c>
      <c r="AX193" s="13" t="s">
        <v>79</v>
      </c>
      <c r="AY193" s="195" t="s">
        <v>148</v>
      </c>
    </row>
    <row r="194" spans="1:51" s="14" customFormat="1" ht="12">
      <c r="A194" s="14"/>
      <c r="B194" s="212"/>
      <c r="C194" s="14"/>
      <c r="D194" s="194" t="s">
        <v>157</v>
      </c>
      <c r="E194" s="213" t="s">
        <v>1</v>
      </c>
      <c r="F194" s="214" t="s">
        <v>223</v>
      </c>
      <c r="G194" s="14"/>
      <c r="H194" s="215">
        <v>12.45</v>
      </c>
      <c r="I194" s="216"/>
      <c r="J194" s="216"/>
      <c r="K194" s="14"/>
      <c r="L194" s="14"/>
      <c r="M194" s="212"/>
      <c r="N194" s="217"/>
      <c r="O194" s="218"/>
      <c r="P194" s="218"/>
      <c r="Q194" s="218"/>
      <c r="R194" s="218"/>
      <c r="S194" s="218"/>
      <c r="T194" s="218"/>
      <c r="U194" s="218"/>
      <c r="V194" s="218"/>
      <c r="W194" s="218"/>
      <c r="X194" s="219"/>
      <c r="Y194" s="14"/>
      <c r="Z194" s="14"/>
      <c r="AA194" s="14"/>
      <c r="AB194" s="14"/>
      <c r="AC194" s="14"/>
      <c r="AD194" s="14"/>
      <c r="AE194" s="14"/>
      <c r="AT194" s="213" t="s">
        <v>157</v>
      </c>
      <c r="AU194" s="213" t="s">
        <v>86</v>
      </c>
      <c r="AV194" s="14" t="s">
        <v>155</v>
      </c>
      <c r="AW194" s="14" t="s">
        <v>4</v>
      </c>
      <c r="AX194" s="14" t="s">
        <v>84</v>
      </c>
      <c r="AY194" s="213" t="s">
        <v>148</v>
      </c>
    </row>
    <row r="195" spans="1:65" s="2" customFormat="1" ht="24.15" customHeight="1">
      <c r="A195" s="37"/>
      <c r="B195" s="178"/>
      <c r="C195" s="179" t="s">
        <v>271</v>
      </c>
      <c r="D195" s="179" t="s">
        <v>150</v>
      </c>
      <c r="E195" s="180" t="s">
        <v>272</v>
      </c>
      <c r="F195" s="181" t="s">
        <v>273</v>
      </c>
      <c r="G195" s="182" t="s">
        <v>204</v>
      </c>
      <c r="H195" s="183">
        <v>65.834</v>
      </c>
      <c r="I195" s="184"/>
      <c r="J195" s="184"/>
      <c r="K195" s="185">
        <f>ROUND(P195*H195,2)</f>
        <v>0</v>
      </c>
      <c r="L195" s="181" t="s">
        <v>154</v>
      </c>
      <c r="M195" s="38"/>
      <c r="N195" s="186" t="s">
        <v>1</v>
      </c>
      <c r="O195" s="187" t="s">
        <v>42</v>
      </c>
      <c r="P195" s="188">
        <f>I195+J195</f>
        <v>0</v>
      </c>
      <c r="Q195" s="188">
        <f>ROUND(I195*H195,2)</f>
        <v>0</v>
      </c>
      <c r="R195" s="188">
        <f>ROUND(J195*H195,2)</f>
        <v>0</v>
      </c>
      <c r="S195" s="76"/>
      <c r="T195" s="189">
        <f>S195*H195</f>
        <v>0</v>
      </c>
      <c r="U195" s="189">
        <v>1.98</v>
      </c>
      <c r="V195" s="189">
        <f>U195*H195</f>
        <v>130.35132000000002</v>
      </c>
      <c r="W195" s="189">
        <v>0</v>
      </c>
      <c r="X195" s="190">
        <f>W195*H195</f>
        <v>0</v>
      </c>
      <c r="Y195" s="37"/>
      <c r="Z195" s="37"/>
      <c r="AA195" s="37"/>
      <c r="AB195" s="37"/>
      <c r="AC195" s="37"/>
      <c r="AD195" s="37"/>
      <c r="AE195" s="37"/>
      <c r="AR195" s="191" t="s">
        <v>155</v>
      </c>
      <c r="AT195" s="191" t="s">
        <v>150</v>
      </c>
      <c r="AU195" s="191" t="s">
        <v>86</v>
      </c>
      <c r="AY195" s="18" t="s">
        <v>148</v>
      </c>
      <c r="BE195" s="192">
        <f>IF(O195="základní",K195,0)</f>
        <v>0</v>
      </c>
      <c r="BF195" s="192">
        <f>IF(O195="snížená",K195,0)</f>
        <v>0</v>
      </c>
      <c r="BG195" s="192">
        <f>IF(O195="zákl. přenesená",K195,0)</f>
        <v>0</v>
      </c>
      <c r="BH195" s="192">
        <f>IF(O195="sníž. přenesená",K195,0)</f>
        <v>0</v>
      </c>
      <c r="BI195" s="192">
        <f>IF(O195="nulová",K195,0)</f>
        <v>0</v>
      </c>
      <c r="BJ195" s="18" t="s">
        <v>84</v>
      </c>
      <c r="BK195" s="192">
        <f>ROUND(P195*H195,2)</f>
        <v>0</v>
      </c>
      <c r="BL195" s="18" t="s">
        <v>155</v>
      </c>
      <c r="BM195" s="191" t="s">
        <v>274</v>
      </c>
    </row>
    <row r="196" spans="1:51" s="13" customFormat="1" ht="12">
      <c r="A196" s="13"/>
      <c r="B196" s="193"/>
      <c r="C196" s="13"/>
      <c r="D196" s="194" t="s">
        <v>157</v>
      </c>
      <c r="E196" s="195" t="s">
        <v>1</v>
      </c>
      <c r="F196" s="196" t="s">
        <v>275</v>
      </c>
      <c r="G196" s="13"/>
      <c r="H196" s="197">
        <v>21.42</v>
      </c>
      <c r="I196" s="198"/>
      <c r="J196" s="198"/>
      <c r="K196" s="13"/>
      <c r="L196" s="13"/>
      <c r="M196" s="193"/>
      <c r="N196" s="199"/>
      <c r="O196" s="200"/>
      <c r="P196" s="200"/>
      <c r="Q196" s="200"/>
      <c r="R196" s="200"/>
      <c r="S196" s="200"/>
      <c r="T196" s="200"/>
      <c r="U196" s="200"/>
      <c r="V196" s="200"/>
      <c r="W196" s="200"/>
      <c r="X196" s="201"/>
      <c r="Y196" s="13"/>
      <c r="Z196" s="13"/>
      <c r="AA196" s="13"/>
      <c r="AB196" s="13"/>
      <c r="AC196" s="13"/>
      <c r="AD196" s="13"/>
      <c r="AE196" s="13"/>
      <c r="AT196" s="195" t="s">
        <v>157</v>
      </c>
      <c r="AU196" s="195" t="s">
        <v>86</v>
      </c>
      <c r="AV196" s="13" t="s">
        <v>86</v>
      </c>
      <c r="AW196" s="13" t="s">
        <v>4</v>
      </c>
      <c r="AX196" s="13" t="s">
        <v>79</v>
      </c>
      <c r="AY196" s="195" t="s">
        <v>148</v>
      </c>
    </row>
    <row r="197" spans="1:51" s="13" customFormat="1" ht="12">
      <c r="A197" s="13"/>
      <c r="B197" s="193"/>
      <c r="C197" s="13"/>
      <c r="D197" s="194" t="s">
        <v>157</v>
      </c>
      <c r="E197" s="195" t="s">
        <v>1</v>
      </c>
      <c r="F197" s="196" t="s">
        <v>276</v>
      </c>
      <c r="G197" s="13"/>
      <c r="H197" s="197">
        <v>35.414</v>
      </c>
      <c r="I197" s="198"/>
      <c r="J197" s="198"/>
      <c r="K197" s="13"/>
      <c r="L197" s="13"/>
      <c r="M197" s="193"/>
      <c r="N197" s="199"/>
      <c r="O197" s="200"/>
      <c r="P197" s="200"/>
      <c r="Q197" s="200"/>
      <c r="R197" s="200"/>
      <c r="S197" s="200"/>
      <c r="T197" s="200"/>
      <c r="U197" s="200"/>
      <c r="V197" s="200"/>
      <c r="W197" s="200"/>
      <c r="X197" s="201"/>
      <c r="Y197" s="13"/>
      <c r="Z197" s="13"/>
      <c r="AA197" s="13"/>
      <c r="AB197" s="13"/>
      <c r="AC197" s="13"/>
      <c r="AD197" s="13"/>
      <c r="AE197" s="13"/>
      <c r="AT197" s="195" t="s">
        <v>157</v>
      </c>
      <c r="AU197" s="195" t="s">
        <v>86</v>
      </c>
      <c r="AV197" s="13" t="s">
        <v>86</v>
      </c>
      <c r="AW197" s="13" t="s">
        <v>4</v>
      </c>
      <c r="AX197" s="13" t="s">
        <v>79</v>
      </c>
      <c r="AY197" s="195" t="s">
        <v>148</v>
      </c>
    </row>
    <row r="198" spans="1:51" s="13" customFormat="1" ht="12">
      <c r="A198" s="13"/>
      <c r="B198" s="193"/>
      <c r="C198" s="13"/>
      <c r="D198" s="194" t="s">
        <v>157</v>
      </c>
      <c r="E198" s="195" t="s">
        <v>1</v>
      </c>
      <c r="F198" s="196" t="s">
        <v>277</v>
      </c>
      <c r="G198" s="13"/>
      <c r="H198" s="197">
        <v>9</v>
      </c>
      <c r="I198" s="198"/>
      <c r="J198" s="198"/>
      <c r="K198" s="13"/>
      <c r="L198" s="13"/>
      <c r="M198" s="193"/>
      <c r="N198" s="199"/>
      <c r="O198" s="200"/>
      <c r="P198" s="200"/>
      <c r="Q198" s="200"/>
      <c r="R198" s="200"/>
      <c r="S198" s="200"/>
      <c r="T198" s="200"/>
      <c r="U198" s="200"/>
      <c r="V198" s="200"/>
      <c r="W198" s="200"/>
      <c r="X198" s="201"/>
      <c r="Y198" s="13"/>
      <c r="Z198" s="13"/>
      <c r="AA198" s="13"/>
      <c r="AB198" s="13"/>
      <c r="AC198" s="13"/>
      <c r="AD198" s="13"/>
      <c r="AE198" s="13"/>
      <c r="AT198" s="195" t="s">
        <v>157</v>
      </c>
      <c r="AU198" s="195" t="s">
        <v>86</v>
      </c>
      <c r="AV198" s="13" t="s">
        <v>86</v>
      </c>
      <c r="AW198" s="13" t="s">
        <v>4</v>
      </c>
      <c r="AX198" s="13" t="s">
        <v>79</v>
      </c>
      <c r="AY198" s="195" t="s">
        <v>148</v>
      </c>
    </row>
    <row r="199" spans="1:51" s="14" customFormat="1" ht="12">
      <c r="A199" s="14"/>
      <c r="B199" s="212"/>
      <c r="C199" s="14"/>
      <c r="D199" s="194" t="s">
        <v>157</v>
      </c>
      <c r="E199" s="213" t="s">
        <v>1</v>
      </c>
      <c r="F199" s="214" t="s">
        <v>223</v>
      </c>
      <c r="G199" s="14"/>
      <c r="H199" s="215">
        <v>65.834</v>
      </c>
      <c r="I199" s="216"/>
      <c r="J199" s="216"/>
      <c r="K199" s="14"/>
      <c r="L199" s="14"/>
      <c r="M199" s="212"/>
      <c r="N199" s="217"/>
      <c r="O199" s="218"/>
      <c r="P199" s="218"/>
      <c r="Q199" s="218"/>
      <c r="R199" s="218"/>
      <c r="S199" s="218"/>
      <c r="T199" s="218"/>
      <c r="U199" s="218"/>
      <c r="V199" s="218"/>
      <c r="W199" s="218"/>
      <c r="X199" s="219"/>
      <c r="Y199" s="14"/>
      <c r="Z199" s="14"/>
      <c r="AA199" s="14"/>
      <c r="AB199" s="14"/>
      <c r="AC199" s="14"/>
      <c r="AD199" s="14"/>
      <c r="AE199" s="14"/>
      <c r="AT199" s="213" t="s">
        <v>157</v>
      </c>
      <c r="AU199" s="213" t="s">
        <v>86</v>
      </c>
      <c r="AV199" s="14" t="s">
        <v>155</v>
      </c>
      <c r="AW199" s="14" t="s">
        <v>4</v>
      </c>
      <c r="AX199" s="14" t="s">
        <v>84</v>
      </c>
      <c r="AY199" s="213" t="s">
        <v>148</v>
      </c>
    </row>
    <row r="200" spans="1:65" s="2" customFormat="1" ht="24.15" customHeight="1">
      <c r="A200" s="37"/>
      <c r="B200" s="178"/>
      <c r="C200" s="179" t="s">
        <v>278</v>
      </c>
      <c r="D200" s="179" t="s">
        <v>150</v>
      </c>
      <c r="E200" s="180" t="s">
        <v>279</v>
      </c>
      <c r="F200" s="181" t="s">
        <v>280</v>
      </c>
      <c r="G200" s="182" t="s">
        <v>204</v>
      </c>
      <c r="H200" s="183">
        <v>0.645</v>
      </c>
      <c r="I200" s="184"/>
      <c r="J200" s="184"/>
      <c r="K200" s="185">
        <f>ROUND(P200*H200,2)</f>
        <v>0</v>
      </c>
      <c r="L200" s="181" t="s">
        <v>154</v>
      </c>
      <c r="M200" s="38"/>
      <c r="N200" s="186" t="s">
        <v>1</v>
      </c>
      <c r="O200" s="187" t="s">
        <v>42</v>
      </c>
      <c r="P200" s="188">
        <f>I200+J200</f>
        <v>0</v>
      </c>
      <c r="Q200" s="188">
        <f>ROUND(I200*H200,2)</f>
        <v>0</v>
      </c>
      <c r="R200" s="188">
        <f>ROUND(J200*H200,2)</f>
        <v>0</v>
      </c>
      <c r="S200" s="76"/>
      <c r="T200" s="189">
        <f>S200*H200</f>
        <v>0</v>
      </c>
      <c r="U200" s="189">
        <v>2.30102</v>
      </c>
      <c r="V200" s="189">
        <f>U200*H200</f>
        <v>1.4841579</v>
      </c>
      <c r="W200" s="189">
        <v>0</v>
      </c>
      <c r="X200" s="190">
        <f>W200*H200</f>
        <v>0</v>
      </c>
      <c r="Y200" s="37"/>
      <c r="Z200" s="37"/>
      <c r="AA200" s="37"/>
      <c r="AB200" s="37"/>
      <c r="AC200" s="37"/>
      <c r="AD200" s="37"/>
      <c r="AE200" s="37"/>
      <c r="AR200" s="191" t="s">
        <v>155</v>
      </c>
      <c r="AT200" s="191" t="s">
        <v>150</v>
      </c>
      <c r="AU200" s="191" t="s">
        <v>86</v>
      </c>
      <c r="AY200" s="18" t="s">
        <v>148</v>
      </c>
      <c r="BE200" s="192">
        <f>IF(O200="základní",K200,0)</f>
        <v>0</v>
      </c>
      <c r="BF200" s="192">
        <f>IF(O200="snížená",K200,0)</f>
        <v>0</v>
      </c>
      <c r="BG200" s="192">
        <f>IF(O200="zákl. přenesená",K200,0)</f>
        <v>0</v>
      </c>
      <c r="BH200" s="192">
        <f>IF(O200="sníž. přenesená",K200,0)</f>
        <v>0</v>
      </c>
      <c r="BI200" s="192">
        <f>IF(O200="nulová",K200,0)</f>
        <v>0</v>
      </c>
      <c r="BJ200" s="18" t="s">
        <v>84</v>
      </c>
      <c r="BK200" s="192">
        <f>ROUND(P200*H200,2)</f>
        <v>0</v>
      </c>
      <c r="BL200" s="18" t="s">
        <v>155</v>
      </c>
      <c r="BM200" s="191" t="s">
        <v>281</v>
      </c>
    </row>
    <row r="201" spans="1:51" s="13" customFormat="1" ht="12">
      <c r="A201" s="13"/>
      <c r="B201" s="193"/>
      <c r="C201" s="13"/>
      <c r="D201" s="194" t="s">
        <v>157</v>
      </c>
      <c r="E201" s="195" t="s">
        <v>1</v>
      </c>
      <c r="F201" s="196" t="s">
        <v>282</v>
      </c>
      <c r="G201" s="13"/>
      <c r="H201" s="197">
        <v>0.645</v>
      </c>
      <c r="I201" s="198"/>
      <c r="J201" s="198"/>
      <c r="K201" s="13"/>
      <c r="L201" s="13"/>
      <c r="M201" s="193"/>
      <c r="N201" s="199"/>
      <c r="O201" s="200"/>
      <c r="P201" s="200"/>
      <c r="Q201" s="200"/>
      <c r="R201" s="200"/>
      <c r="S201" s="200"/>
      <c r="T201" s="200"/>
      <c r="U201" s="200"/>
      <c r="V201" s="200"/>
      <c r="W201" s="200"/>
      <c r="X201" s="201"/>
      <c r="Y201" s="13"/>
      <c r="Z201" s="13"/>
      <c r="AA201" s="13"/>
      <c r="AB201" s="13"/>
      <c r="AC201" s="13"/>
      <c r="AD201" s="13"/>
      <c r="AE201" s="13"/>
      <c r="AT201" s="195" t="s">
        <v>157</v>
      </c>
      <c r="AU201" s="195" t="s">
        <v>86</v>
      </c>
      <c r="AV201" s="13" t="s">
        <v>86</v>
      </c>
      <c r="AW201" s="13" t="s">
        <v>4</v>
      </c>
      <c r="AX201" s="13" t="s">
        <v>84</v>
      </c>
      <c r="AY201" s="195" t="s">
        <v>148</v>
      </c>
    </row>
    <row r="202" spans="1:65" s="2" customFormat="1" ht="12">
      <c r="A202" s="37"/>
      <c r="B202" s="178"/>
      <c r="C202" s="179" t="s">
        <v>283</v>
      </c>
      <c r="D202" s="179" t="s">
        <v>150</v>
      </c>
      <c r="E202" s="180" t="s">
        <v>284</v>
      </c>
      <c r="F202" s="181" t="s">
        <v>285</v>
      </c>
      <c r="G202" s="182" t="s">
        <v>243</v>
      </c>
      <c r="H202" s="183">
        <v>0.022</v>
      </c>
      <c r="I202" s="184"/>
      <c r="J202" s="184"/>
      <c r="K202" s="185">
        <f>ROUND(P202*H202,2)</f>
        <v>0</v>
      </c>
      <c r="L202" s="181" t="s">
        <v>154</v>
      </c>
      <c r="M202" s="38"/>
      <c r="N202" s="186" t="s">
        <v>1</v>
      </c>
      <c r="O202" s="187" t="s">
        <v>42</v>
      </c>
      <c r="P202" s="188">
        <f>I202+J202</f>
        <v>0</v>
      </c>
      <c r="Q202" s="188">
        <f>ROUND(I202*H202,2)</f>
        <v>0</v>
      </c>
      <c r="R202" s="188">
        <f>ROUND(J202*H202,2)</f>
        <v>0</v>
      </c>
      <c r="S202" s="76"/>
      <c r="T202" s="189">
        <f>S202*H202</f>
        <v>0</v>
      </c>
      <c r="U202" s="189">
        <v>1.06277</v>
      </c>
      <c r="V202" s="189">
        <f>U202*H202</f>
        <v>0.02338094</v>
      </c>
      <c r="W202" s="189">
        <v>0</v>
      </c>
      <c r="X202" s="190">
        <f>W202*H202</f>
        <v>0</v>
      </c>
      <c r="Y202" s="37"/>
      <c r="Z202" s="37"/>
      <c r="AA202" s="37"/>
      <c r="AB202" s="37"/>
      <c r="AC202" s="37"/>
      <c r="AD202" s="37"/>
      <c r="AE202" s="37"/>
      <c r="AR202" s="191" t="s">
        <v>155</v>
      </c>
      <c r="AT202" s="191" t="s">
        <v>150</v>
      </c>
      <c r="AU202" s="191" t="s">
        <v>86</v>
      </c>
      <c r="AY202" s="18" t="s">
        <v>148</v>
      </c>
      <c r="BE202" s="192">
        <f>IF(O202="základní",K202,0)</f>
        <v>0</v>
      </c>
      <c r="BF202" s="192">
        <f>IF(O202="snížená",K202,0)</f>
        <v>0</v>
      </c>
      <c r="BG202" s="192">
        <f>IF(O202="zákl. přenesená",K202,0)</f>
        <v>0</v>
      </c>
      <c r="BH202" s="192">
        <f>IF(O202="sníž. přenesená",K202,0)</f>
        <v>0</v>
      </c>
      <c r="BI202" s="192">
        <f>IF(O202="nulová",K202,0)</f>
        <v>0</v>
      </c>
      <c r="BJ202" s="18" t="s">
        <v>84</v>
      </c>
      <c r="BK202" s="192">
        <f>ROUND(P202*H202,2)</f>
        <v>0</v>
      </c>
      <c r="BL202" s="18" t="s">
        <v>155</v>
      </c>
      <c r="BM202" s="191" t="s">
        <v>286</v>
      </c>
    </row>
    <row r="203" spans="1:51" s="13" customFormat="1" ht="12">
      <c r="A203" s="13"/>
      <c r="B203" s="193"/>
      <c r="C203" s="13"/>
      <c r="D203" s="194" t="s">
        <v>157</v>
      </c>
      <c r="E203" s="195" t="s">
        <v>1</v>
      </c>
      <c r="F203" s="196" t="s">
        <v>287</v>
      </c>
      <c r="G203" s="13"/>
      <c r="H203" s="197">
        <v>0.022</v>
      </c>
      <c r="I203" s="198"/>
      <c r="J203" s="198"/>
      <c r="K203" s="13"/>
      <c r="L203" s="13"/>
      <c r="M203" s="193"/>
      <c r="N203" s="199"/>
      <c r="O203" s="200"/>
      <c r="P203" s="200"/>
      <c r="Q203" s="200"/>
      <c r="R203" s="200"/>
      <c r="S203" s="200"/>
      <c r="T203" s="200"/>
      <c r="U203" s="200"/>
      <c r="V203" s="200"/>
      <c r="W203" s="200"/>
      <c r="X203" s="201"/>
      <c r="Y203" s="13"/>
      <c r="Z203" s="13"/>
      <c r="AA203" s="13"/>
      <c r="AB203" s="13"/>
      <c r="AC203" s="13"/>
      <c r="AD203" s="13"/>
      <c r="AE203" s="13"/>
      <c r="AT203" s="195" t="s">
        <v>157</v>
      </c>
      <c r="AU203" s="195" t="s">
        <v>86</v>
      </c>
      <c r="AV203" s="13" t="s">
        <v>86</v>
      </c>
      <c r="AW203" s="13" t="s">
        <v>4</v>
      </c>
      <c r="AX203" s="13" t="s">
        <v>84</v>
      </c>
      <c r="AY203" s="195" t="s">
        <v>148</v>
      </c>
    </row>
    <row r="204" spans="1:63" s="12" customFormat="1" ht="22.8" customHeight="1">
      <c r="A204" s="12"/>
      <c r="B204" s="164"/>
      <c r="C204" s="12"/>
      <c r="D204" s="165" t="s">
        <v>78</v>
      </c>
      <c r="E204" s="176" t="s">
        <v>163</v>
      </c>
      <c r="F204" s="176" t="s">
        <v>288</v>
      </c>
      <c r="G204" s="12"/>
      <c r="H204" s="12"/>
      <c r="I204" s="167"/>
      <c r="J204" s="167"/>
      <c r="K204" s="177">
        <f>BK204</f>
        <v>0</v>
      </c>
      <c r="L204" s="12"/>
      <c r="M204" s="164"/>
      <c r="N204" s="169"/>
      <c r="O204" s="170"/>
      <c r="P204" s="170"/>
      <c r="Q204" s="171">
        <f>SUM(Q205:Q216)</f>
        <v>0</v>
      </c>
      <c r="R204" s="171">
        <f>SUM(R205:R216)</f>
        <v>0</v>
      </c>
      <c r="S204" s="170"/>
      <c r="T204" s="172">
        <f>SUM(T205:T216)</f>
        <v>0</v>
      </c>
      <c r="U204" s="170"/>
      <c r="V204" s="172">
        <f>SUM(V205:V216)</f>
        <v>18.32013552</v>
      </c>
      <c r="W204" s="170"/>
      <c r="X204" s="173">
        <f>SUM(X205:X216)</f>
        <v>0</v>
      </c>
      <c r="Y204" s="12"/>
      <c r="Z204" s="12"/>
      <c r="AA204" s="12"/>
      <c r="AB204" s="12"/>
      <c r="AC204" s="12"/>
      <c r="AD204" s="12"/>
      <c r="AE204" s="12"/>
      <c r="AR204" s="165" t="s">
        <v>84</v>
      </c>
      <c r="AT204" s="174" t="s">
        <v>78</v>
      </c>
      <c r="AU204" s="174" t="s">
        <v>84</v>
      </c>
      <c r="AY204" s="165" t="s">
        <v>148</v>
      </c>
      <c r="BK204" s="175">
        <f>SUM(BK205:BK216)</f>
        <v>0</v>
      </c>
    </row>
    <row r="205" spans="1:65" s="2" customFormat="1" ht="24.15" customHeight="1">
      <c r="A205" s="37"/>
      <c r="B205" s="178"/>
      <c r="C205" s="179" t="s">
        <v>289</v>
      </c>
      <c r="D205" s="179" t="s">
        <v>150</v>
      </c>
      <c r="E205" s="180" t="s">
        <v>290</v>
      </c>
      <c r="F205" s="181" t="s">
        <v>291</v>
      </c>
      <c r="G205" s="182" t="s">
        <v>204</v>
      </c>
      <c r="H205" s="183">
        <v>2.575</v>
      </c>
      <c r="I205" s="184"/>
      <c r="J205" s="184"/>
      <c r="K205" s="185">
        <f>ROUND(P205*H205,2)</f>
        <v>0</v>
      </c>
      <c r="L205" s="181" t="s">
        <v>154</v>
      </c>
      <c r="M205" s="38"/>
      <c r="N205" s="186" t="s">
        <v>1</v>
      </c>
      <c r="O205" s="187" t="s">
        <v>42</v>
      </c>
      <c r="P205" s="188">
        <f>I205+J205</f>
        <v>0</v>
      </c>
      <c r="Q205" s="188">
        <f>ROUND(I205*H205,2)</f>
        <v>0</v>
      </c>
      <c r="R205" s="188">
        <f>ROUND(J205*H205,2)</f>
        <v>0</v>
      </c>
      <c r="S205" s="76"/>
      <c r="T205" s="189">
        <f>S205*H205</f>
        <v>0</v>
      </c>
      <c r="U205" s="189">
        <v>1.6627</v>
      </c>
      <c r="V205" s="189">
        <f>U205*H205</f>
        <v>4.2814525</v>
      </c>
      <c r="W205" s="189">
        <v>0</v>
      </c>
      <c r="X205" s="190">
        <f>W205*H205</f>
        <v>0</v>
      </c>
      <c r="Y205" s="37"/>
      <c r="Z205" s="37"/>
      <c r="AA205" s="37"/>
      <c r="AB205" s="37"/>
      <c r="AC205" s="37"/>
      <c r="AD205" s="37"/>
      <c r="AE205" s="37"/>
      <c r="AR205" s="191" t="s">
        <v>155</v>
      </c>
      <c r="AT205" s="191" t="s">
        <v>150</v>
      </c>
      <c r="AU205" s="191" t="s">
        <v>86</v>
      </c>
      <c r="AY205" s="18" t="s">
        <v>148</v>
      </c>
      <c r="BE205" s="192">
        <f>IF(O205="základní",K205,0)</f>
        <v>0</v>
      </c>
      <c r="BF205" s="192">
        <f>IF(O205="snížená",K205,0)</f>
        <v>0</v>
      </c>
      <c r="BG205" s="192">
        <f>IF(O205="zákl. přenesená",K205,0)</f>
        <v>0</v>
      </c>
      <c r="BH205" s="192">
        <f>IF(O205="sníž. přenesená",K205,0)</f>
        <v>0</v>
      </c>
      <c r="BI205" s="192">
        <f>IF(O205="nulová",K205,0)</f>
        <v>0</v>
      </c>
      <c r="BJ205" s="18" t="s">
        <v>84</v>
      </c>
      <c r="BK205" s="192">
        <f>ROUND(P205*H205,2)</f>
        <v>0</v>
      </c>
      <c r="BL205" s="18" t="s">
        <v>155</v>
      </c>
      <c r="BM205" s="191" t="s">
        <v>292</v>
      </c>
    </row>
    <row r="206" spans="1:51" s="13" customFormat="1" ht="12">
      <c r="A206" s="13"/>
      <c r="B206" s="193"/>
      <c r="C206" s="13"/>
      <c r="D206" s="194" t="s">
        <v>157</v>
      </c>
      <c r="E206" s="195" t="s">
        <v>1</v>
      </c>
      <c r="F206" s="196" t="s">
        <v>293</v>
      </c>
      <c r="G206" s="13"/>
      <c r="H206" s="197">
        <v>1.318</v>
      </c>
      <c r="I206" s="198"/>
      <c r="J206" s="198"/>
      <c r="K206" s="13"/>
      <c r="L206" s="13"/>
      <c r="M206" s="193"/>
      <c r="N206" s="199"/>
      <c r="O206" s="200"/>
      <c r="P206" s="200"/>
      <c r="Q206" s="200"/>
      <c r="R206" s="200"/>
      <c r="S206" s="200"/>
      <c r="T206" s="200"/>
      <c r="U206" s="200"/>
      <c r="V206" s="200"/>
      <c r="W206" s="200"/>
      <c r="X206" s="201"/>
      <c r="Y206" s="13"/>
      <c r="Z206" s="13"/>
      <c r="AA206" s="13"/>
      <c r="AB206" s="13"/>
      <c r="AC206" s="13"/>
      <c r="AD206" s="13"/>
      <c r="AE206" s="13"/>
      <c r="AT206" s="195" t="s">
        <v>157</v>
      </c>
      <c r="AU206" s="195" t="s">
        <v>86</v>
      </c>
      <c r="AV206" s="13" t="s">
        <v>86</v>
      </c>
      <c r="AW206" s="13" t="s">
        <v>4</v>
      </c>
      <c r="AX206" s="13" t="s">
        <v>79</v>
      </c>
      <c r="AY206" s="195" t="s">
        <v>148</v>
      </c>
    </row>
    <row r="207" spans="1:51" s="13" customFormat="1" ht="12">
      <c r="A207" s="13"/>
      <c r="B207" s="193"/>
      <c r="C207" s="13"/>
      <c r="D207" s="194" t="s">
        <v>157</v>
      </c>
      <c r="E207" s="195" t="s">
        <v>1</v>
      </c>
      <c r="F207" s="196" t="s">
        <v>294</v>
      </c>
      <c r="G207" s="13"/>
      <c r="H207" s="197">
        <v>1.257</v>
      </c>
      <c r="I207" s="198"/>
      <c r="J207" s="198"/>
      <c r="K207" s="13"/>
      <c r="L207" s="13"/>
      <c r="M207" s="193"/>
      <c r="N207" s="199"/>
      <c r="O207" s="200"/>
      <c r="P207" s="200"/>
      <c r="Q207" s="200"/>
      <c r="R207" s="200"/>
      <c r="S207" s="200"/>
      <c r="T207" s="200"/>
      <c r="U207" s="200"/>
      <c r="V207" s="200"/>
      <c r="W207" s="200"/>
      <c r="X207" s="201"/>
      <c r="Y207" s="13"/>
      <c r="Z207" s="13"/>
      <c r="AA207" s="13"/>
      <c r="AB207" s="13"/>
      <c r="AC207" s="13"/>
      <c r="AD207" s="13"/>
      <c r="AE207" s="13"/>
      <c r="AT207" s="195" t="s">
        <v>157</v>
      </c>
      <c r="AU207" s="195" t="s">
        <v>86</v>
      </c>
      <c r="AV207" s="13" t="s">
        <v>86</v>
      </c>
      <c r="AW207" s="13" t="s">
        <v>4</v>
      </c>
      <c r="AX207" s="13" t="s">
        <v>79</v>
      </c>
      <c r="AY207" s="195" t="s">
        <v>148</v>
      </c>
    </row>
    <row r="208" spans="1:51" s="14" customFormat="1" ht="12">
      <c r="A208" s="14"/>
      <c r="B208" s="212"/>
      <c r="C208" s="14"/>
      <c r="D208" s="194" t="s">
        <v>157</v>
      </c>
      <c r="E208" s="213" t="s">
        <v>1</v>
      </c>
      <c r="F208" s="214" t="s">
        <v>223</v>
      </c>
      <c r="G208" s="14"/>
      <c r="H208" s="215">
        <v>2.575</v>
      </c>
      <c r="I208" s="216"/>
      <c r="J208" s="216"/>
      <c r="K208" s="14"/>
      <c r="L208" s="14"/>
      <c r="M208" s="212"/>
      <c r="N208" s="217"/>
      <c r="O208" s="218"/>
      <c r="P208" s="218"/>
      <c r="Q208" s="218"/>
      <c r="R208" s="218"/>
      <c r="S208" s="218"/>
      <c r="T208" s="218"/>
      <c r="U208" s="218"/>
      <c r="V208" s="218"/>
      <c r="W208" s="218"/>
      <c r="X208" s="219"/>
      <c r="Y208" s="14"/>
      <c r="Z208" s="14"/>
      <c r="AA208" s="14"/>
      <c r="AB208" s="14"/>
      <c r="AC208" s="14"/>
      <c r="AD208" s="14"/>
      <c r="AE208" s="14"/>
      <c r="AT208" s="213" t="s">
        <v>157</v>
      </c>
      <c r="AU208" s="213" t="s">
        <v>86</v>
      </c>
      <c r="AV208" s="14" t="s">
        <v>155</v>
      </c>
      <c r="AW208" s="14" t="s">
        <v>4</v>
      </c>
      <c r="AX208" s="14" t="s">
        <v>84</v>
      </c>
      <c r="AY208" s="213" t="s">
        <v>148</v>
      </c>
    </row>
    <row r="209" spans="1:65" s="2" customFormat="1" ht="21.75" customHeight="1">
      <c r="A209" s="37"/>
      <c r="B209" s="178"/>
      <c r="C209" s="179" t="s">
        <v>295</v>
      </c>
      <c r="D209" s="179" t="s">
        <v>150</v>
      </c>
      <c r="E209" s="180" t="s">
        <v>296</v>
      </c>
      <c r="F209" s="181" t="s">
        <v>297</v>
      </c>
      <c r="G209" s="182" t="s">
        <v>153</v>
      </c>
      <c r="H209" s="183">
        <v>2.55</v>
      </c>
      <c r="I209" s="184"/>
      <c r="J209" s="184"/>
      <c r="K209" s="185">
        <f>ROUND(P209*H209,2)</f>
        <v>0</v>
      </c>
      <c r="L209" s="181" t="s">
        <v>1</v>
      </c>
      <c r="M209" s="38"/>
      <c r="N209" s="186" t="s">
        <v>1</v>
      </c>
      <c r="O209" s="187" t="s">
        <v>42</v>
      </c>
      <c r="P209" s="188">
        <f>I209+J209</f>
        <v>0</v>
      </c>
      <c r="Q209" s="188">
        <f>ROUND(I209*H209,2)</f>
        <v>0</v>
      </c>
      <c r="R209" s="188">
        <f>ROUND(J209*H209,2)</f>
        <v>0</v>
      </c>
      <c r="S209" s="76"/>
      <c r="T209" s="189">
        <f>S209*H209</f>
        <v>0</v>
      </c>
      <c r="U209" s="189">
        <v>0.17725</v>
      </c>
      <c r="V209" s="189">
        <f>U209*H209</f>
        <v>0.45198749999999993</v>
      </c>
      <c r="W209" s="189">
        <v>0</v>
      </c>
      <c r="X209" s="190">
        <f>W209*H209</f>
        <v>0</v>
      </c>
      <c r="Y209" s="37"/>
      <c r="Z209" s="37"/>
      <c r="AA209" s="37"/>
      <c r="AB209" s="37"/>
      <c r="AC209" s="37"/>
      <c r="AD209" s="37"/>
      <c r="AE209" s="37"/>
      <c r="AR209" s="191" t="s">
        <v>155</v>
      </c>
      <c r="AT209" s="191" t="s">
        <v>150</v>
      </c>
      <c r="AU209" s="191" t="s">
        <v>86</v>
      </c>
      <c r="AY209" s="18" t="s">
        <v>148</v>
      </c>
      <c r="BE209" s="192">
        <f>IF(O209="základní",K209,0)</f>
        <v>0</v>
      </c>
      <c r="BF209" s="192">
        <f>IF(O209="snížená",K209,0)</f>
        <v>0</v>
      </c>
      <c r="BG209" s="192">
        <f>IF(O209="zákl. přenesená",K209,0)</f>
        <v>0</v>
      </c>
      <c r="BH209" s="192">
        <f>IF(O209="sníž. přenesená",K209,0)</f>
        <v>0</v>
      </c>
      <c r="BI209" s="192">
        <f>IF(O209="nulová",K209,0)</f>
        <v>0</v>
      </c>
      <c r="BJ209" s="18" t="s">
        <v>84</v>
      </c>
      <c r="BK209" s="192">
        <f>ROUND(P209*H209,2)</f>
        <v>0</v>
      </c>
      <c r="BL209" s="18" t="s">
        <v>155</v>
      </c>
      <c r="BM209" s="191" t="s">
        <v>298</v>
      </c>
    </row>
    <row r="210" spans="1:51" s="13" customFormat="1" ht="12">
      <c r="A210" s="13"/>
      <c r="B210" s="193"/>
      <c r="C210" s="13"/>
      <c r="D210" s="194" t="s">
        <v>157</v>
      </c>
      <c r="E210" s="195" t="s">
        <v>1</v>
      </c>
      <c r="F210" s="196" t="s">
        <v>299</v>
      </c>
      <c r="G210" s="13"/>
      <c r="H210" s="197">
        <v>2.55</v>
      </c>
      <c r="I210" s="198"/>
      <c r="J210" s="198"/>
      <c r="K210" s="13"/>
      <c r="L210" s="13"/>
      <c r="M210" s="193"/>
      <c r="N210" s="199"/>
      <c r="O210" s="200"/>
      <c r="P210" s="200"/>
      <c r="Q210" s="200"/>
      <c r="R210" s="200"/>
      <c r="S210" s="200"/>
      <c r="T210" s="200"/>
      <c r="U210" s="200"/>
      <c r="V210" s="200"/>
      <c r="W210" s="200"/>
      <c r="X210" s="201"/>
      <c r="Y210" s="13"/>
      <c r="Z210" s="13"/>
      <c r="AA210" s="13"/>
      <c r="AB210" s="13"/>
      <c r="AC210" s="13"/>
      <c r="AD210" s="13"/>
      <c r="AE210" s="13"/>
      <c r="AT210" s="195" t="s">
        <v>157</v>
      </c>
      <c r="AU210" s="195" t="s">
        <v>86</v>
      </c>
      <c r="AV210" s="13" t="s">
        <v>86</v>
      </c>
      <c r="AW210" s="13" t="s">
        <v>4</v>
      </c>
      <c r="AX210" s="13" t="s">
        <v>84</v>
      </c>
      <c r="AY210" s="195" t="s">
        <v>148</v>
      </c>
    </row>
    <row r="211" spans="1:65" s="2" customFormat="1" ht="24.15" customHeight="1">
      <c r="A211" s="37"/>
      <c r="B211" s="178"/>
      <c r="C211" s="179" t="s">
        <v>300</v>
      </c>
      <c r="D211" s="179" t="s">
        <v>150</v>
      </c>
      <c r="E211" s="180" t="s">
        <v>301</v>
      </c>
      <c r="F211" s="181" t="s">
        <v>302</v>
      </c>
      <c r="G211" s="182" t="s">
        <v>204</v>
      </c>
      <c r="H211" s="183">
        <v>8.134</v>
      </c>
      <c r="I211" s="184"/>
      <c r="J211" s="184"/>
      <c r="K211" s="185">
        <f>ROUND(P211*H211,2)</f>
        <v>0</v>
      </c>
      <c r="L211" s="181" t="s">
        <v>154</v>
      </c>
      <c r="M211" s="38"/>
      <c r="N211" s="186" t="s">
        <v>1</v>
      </c>
      <c r="O211" s="187" t="s">
        <v>42</v>
      </c>
      <c r="P211" s="188">
        <f>I211+J211</f>
        <v>0</v>
      </c>
      <c r="Q211" s="188">
        <f>ROUND(I211*H211,2)</f>
        <v>0</v>
      </c>
      <c r="R211" s="188">
        <f>ROUND(J211*H211,2)</f>
        <v>0</v>
      </c>
      <c r="S211" s="76"/>
      <c r="T211" s="189">
        <f>S211*H211</f>
        <v>0</v>
      </c>
      <c r="U211" s="189">
        <v>1.6531</v>
      </c>
      <c r="V211" s="189">
        <f>U211*H211</f>
        <v>13.446315400000001</v>
      </c>
      <c r="W211" s="189">
        <v>0</v>
      </c>
      <c r="X211" s="190">
        <f>W211*H211</f>
        <v>0</v>
      </c>
      <c r="Y211" s="37"/>
      <c r="Z211" s="37"/>
      <c r="AA211" s="37"/>
      <c r="AB211" s="37"/>
      <c r="AC211" s="37"/>
      <c r="AD211" s="37"/>
      <c r="AE211" s="37"/>
      <c r="AR211" s="191" t="s">
        <v>155</v>
      </c>
      <c r="AT211" s="191" t="s">
        <v>150</v>
      </c>
      <c r="AU211" s="191" t="s">
        <v>86</v>
      </c>
      <c r="AY211" s="18" t="s">
        <v>148</v>
      </c>
      <c r="BE211" s="192">
        <f>IF(O211="základní",K211,0)</f>
        <v>0</v>
      </c>
      <c r="BF211" s="192">
        <f>IF(O211="snížená",K211,0)</f>
        <v>0</v>
      </c>
      <c r="BG211" s="192">
        <f>IF(O211="zákl. přenesená",K211,0)</f>
        <v>0</v>
      </c>
      <c r="BH211" s="192">
        <f>IF(O211="sníž. přenesená",K211,0)</f>
        <v>0</v>
      </c>
      <c r="BI211" s="192">
        <f>IF(O211="nulová",K211,0)</f>
        <v>0</v>
      </c>
      <c r="BJ211" s="18" t="s">
        <v>84</v>
      </c>
      <c r="BK211" s="192">
        <f>ROUND(P211*H211,2)</f>
        <v>0</v>
      </c>
      <c r="BL211" s="18" t="s">
        <v>155</v>
      </c>
      <c r="BM211" s="191" t="s">
        <v>303</v>
      </c>
    </row>
    <row r="212" spans="1:51" s="13" customFormat="1" ht="12">
      <c r="A212" s="13"/>
      <c r="B212" s="193"/>
      <c r="C212" s="13"/>
      <c r="D212" s="194" t="s">
        <v>157</v>
      </c>
      <c r="E212" s="195" t="s">
        <v>1</v>
      </c>
      <c r="F212" s="196" t="s">
        <v>304</v>
      </c>
      <c r="G212" s="13"/>
      <c r="H212" s="197">
        <v>8.134</v>
      </c>
      <c r="I212" s="198"/>
      <c r="J212" s="198"/>
      <c r="K212" s="13"/>
      <c r="L212" s="13"/>
      <c r="M212" s="193"/>
      <c r="N212" s="199"/>
      <c r="O212" s="200"/>
      <c r="P212" s="200"/>
      <c r="Q212" s="200"/>
      <c r="R212" s="200"/>
      <c r="S212" s="200"/>
      <c r="T212" s="200"/>
      <c r="U212" s="200"/>
      <c r="V212" s="200"/>
      <c r="W212" s="200"/>
      <c r="X212" s="201"/>
      <c r="Y212" s="13"/>
      <c r="Z212" s="13"/>
      <c r="AA212" s="13"/>
      <c r="AB212" s="13"/>
      <c r="AC212" s="13"/>
      <c r="AD212" s="13"/>
      <c r="AE212" s="13"/>
      <c r="AT212" s="195" t="s">
        <v>157</v>
      </c>
      <c r="AU212" s="195" t="s">
        <v>86</v>
      </c>
      <c r="AV212" s="13" t="s">
        <v>86</v>
      </c>
      <c r="AW212" s="13" t="s">
        <v>4</v>
      </c>
      <c r="AX212" s="13" t="s">
        <v>84</v>
      </c>
      <c r="AY212" s="195" t="s">
        <v>148</v>
      </c>
    </row>
    <row r="213" spans="1:65" s="2" customFormat="1" ht="24.15" customHeight="1">
      <c r="A213" s="37"/>
      <c r="B213" s="178"/>
      <c r="C213" s="179" t="s">
        <v>305</v>
      </c>
      <c r="D213" s="179" t="s">
        <v>150</v>
      </c>
      <c r="E213" s="180" t="s">
        <v>306</v>
      </c>
      <c r="F213" s="181" t="s">
        <v>307</v>
      </c>
      <c r="G213" s="182" t="s">
        <v>153</v>
      </c>
      <c r="H213" s="183">
        <v>1.763</v>
      </c>
      <c r="I213" s="184"/>
      <c r="J213" s="184"/>
      <c r="K213" s="185">
        <f>ROUND(P213*H213,2)</f>
        <v>0</v>
      </c>
      <c r="L213" s="181" t="s">
        <v>1</v>
      </c>
      <c r="M213" s="38"/>
      <c r="N213" s="186" t="s">
        <v>1</v>
      </c>
      <c r="O213" s="187" t="s">
        <v>42</v>
      </c>
      <c r="P213" s="188">
        <f>I213+J213</f>
        <v>0</v>
      </c>
      <c r="Q213" s="188">
        <f>ROUND(I213*H213,2)</f>
        <v>0</v>
      </c>
      <c r="R213" s="188">
        <f>ROUND(J213*H213,2)</f>
        <v>0</v>
      </c>
      <c r="S213" s="76"/>
      <c r="T213" s="189">
        <f>S213*H213</f>
        <v>0</v>
      </c>
      <c r="U213" s="189">
        <v>0.07924</v>
      </c>
      <c r="V213" s="189">
        <f>U213*H213</f>
        <v>0.13970012</v>
      </c>
      <c r="W213" s="189">
        <v>0</v>
      </c>
      <c r="X213" s="190">
        <f>W213*H213</f>
        <v>0</v>
      </c>
      <c r="Y213" s="37"/>
      <c r="Z213" s="37"/>
      <c r="AA213" s="37"/>
      <c r="AB213" s="37"/>
      <c r="AC213" s="37"/>
      <c r="AD213" s="37"/>
      <c r="AE213" s="37"/>
      <c r="AR213" s="191" t="s">
        <v>155</v>
      </c>
      <c r="AT213" s="191" t="s">
        <v>150</v>
      </c>
      <c r="AU213" s="191" t="s">
        <v>86</v>
      </c>
      <c r="AY213" s="18" t="s">
        <v>148</v>
      </c>
      <c r="BE213" s="192">
        <f>IF(O213="základní",K213,0)</f>
        <v>0</v>
      </c>
      <c r="BF213" s="192">
        <f>IF(O213="snížená",K213,0)</f>
        <v>0</v>
      </c>
      <c r="BG213" s="192">
        <f>IF(O213="zákl. přenesená",K213,0)</f>
        <v>0</v>
      </c>
      <c r="BH213" s="192">
        <f>IF(O213="sníž. přenesená",K213,0)</f>
        <v>0</v>
      </c>
      <c r="BI213" s="192">
        <f>IF(O213="nulová",K213,0)</f>
        <v>0</v>
      </c>
      <c r="BJ213" s="18" t="s">
        <v>84</v>
      </c>
      <c r="BK213" s="192">
        <f>ROUND(P213*H213,2)</f>
        <v>0</v>
      </c>
      <c r="BL213" s="18" t="s">
        <v>155</v>
      </c>
      <c r="BM213" s="191" t="s">
        <v>308</v>
      </c>
    </row>
    <row r="214" spans="1:51" s="13" customFormat="1" ht="12">
      <c r="A214" s="13"/>
      <c r="B214" s="193"/>
      <c r="C214" s="13"/>
      <c r="D214" s="194" t="s">
        <v>157</v>
      </c>
      <c r="E214" s="195" t="s">
        <v>1</v>
      </c>
      <c r="F214" s="196" t="s">
        <v>309</v>
      </c>
      <c r="G214" s="13"/>
      <c r="H214" s="197">
        <v>1.763</v>
      </c>
      <c r="I214" s="198"/>
      <c r="J214" s="198"/>
      <c r="K214" s="13"/>
      <c r="L214" s="13"/>
      <c r="M214" s="193"/>
      <c r="N214" s="199"/>
      <c r="O214" s="200"/>
      <c r="P214" s="200"/>
      <c r="Q214" s="200"/>
      <c r="R214" s="200"/>
      <c r="S214" s="200"/>
      <c r="T214" s="200"/>
      <c r="U214" s="200"/>
      <c r="V214" s="200"/>
      <c r="W214" s="200"/>
      <c r="X214" s="201"/>
      <c r="Y214" s="13"/>
      <c r="Z214" s="13"/>
      <c r="AA214" s="13"/>
      <c r="AB214" s="13"/>
      <c r="AC214" s="13"/>
      <c r="AD214" s="13"/>
      <c r="AE214" s="13"/>
      <c r="AT214" s="195" t="s">
        <v>157</v>
      </c>
      <c r="AU214" s="195" t="s">
        <v>86</v>
      </c>
      <c r="AV214" s="13" t="s">
        <v>86</v>
      </c>
      <c r="AW214" s="13" t="s">
        <v>4</v>
      </c>
      <c r="AX214" s="13" t="s">
        <v>84</v>
      </c>
      <c r="AY214" s="195" t="s">
        <v>148</v>
      </c>
    </row>
    <row r="215" spans="1:65" s="2" customFormat="1" ht="24.15" customHeight="1">
      <c r="A215" s="37"/>
      <c r="B215" s="178"/>
      <c r="C215" s="179" t="s">
        <v>310</v>
      </c>
      <c r="D215" s="179" t="s">
        <v>150</v>
      </c>
      <c r="E215" s="180" t="s">
        <v>311</v>
      </c>
      <c r="F215" s="181" t="s">
        <v>312</v>
      </c>
      <c r="G215" s="182" t="s">
        <v>181</v>
      </c>
      <c r="H215" s="183">
        <v>3.4</v>
      </c>
      <c r="I215" s="184"/>
      <c r="J215" s="184"/>
      <c r="K215" s="185">
        <f>ROUND(P215*H215,2)</f>
        <v>0</v>
      </c>
      <c r="L215" s="181" t="s">
        <v>154</v>
      </c>
      <c r="M215" s="38"/>
      <c r="N215" s="186" t="s">
        <v>1</v>
      </c>
      <c r="O215" s="187" t="s">
        <v>42</v>
      </c>
      <c r="P215" s="188">
        <f>I215+J215</f>
        <v>0</v>
      </c>
      <c r="Q215" s="188">
        <f>ROUND(I215*H215,2)</f>
        <v>0</v>
      </c>
      <c r="R215" s="188">
        <f>ROUND(J215*H215,2)</f>
        <v>0</v>
      </c>
      <c r="S215" s="76"/>
      <c r="T215" s="189">
        <f>S215*H215</f>
        <v>0</v>
      </c>
      <c r="U215" s="189">
        <v>0.0002</v>
      </c>
      <c r="V215" s="189">
        <f>U215*H215</f>
        <v>0.00068</v>
      </c>
      <c r="W215" s="189">
        <v>0</v>
      </c>
      <c r="X215" s="190">
        <f>W215*H215</f>
        <v>0</v>
      </c>
      <c r="Y215" s="37"/>
      <c r="Z215" s="37"/>
      <c r="AA215" s="37"/>
      <c r="AB215" s="37"/>
      <c r="AC215" s="37"/>
      <c r="AD215" s="37"/>
      <c r="AE215" s="37"/>
      <c r="AR215" s="191" t="s">
        <v>155</v>
      </c>
      <c r="AT215" s="191" t="s">
        <v>150</v>
      </c>
      <c r="AU215" s="191" t="s">
        <v>86</v>
      </c>
      <c r="AY215" s="18" t="s">
        <v>148</v>
      </c>
      <c r="BE215" s="192">
        <f>IF(O215="základní",K215,0)</f>
        <v>0</v>
      </c>
      <c r="BF215" s="192">
        <f>IF(O215="snížená",K215,0)</f>
        <v>0</v>
      </c>
      <c r="BG215" s="192">
        <f>IF(O215="zákl. přenesená",K215,0)</f>
        <v>0</v>
      </c>
      <c r="BH215" s="192">
        <f>IF(O215="sníž. přenesená",K215,0)</f>
        <v>0</v>
      </c>
      <c r="BI215" s="192">
        <f>IF(O215="nulová",K215,0)</f>
        <v>0</v>
      </c>
      <c r="BJ215" s="18" t="s">
        <v>84</v>
      </c>
      <c r="BK215" s="192">
        <f>ROUND(P215*H215,2)</f>
        <v>0</v>
      </c>
      <c r="BL215" s="18" t="s">
        <v>155</v>
      </c>
      <c r="BM215" s="191" t="s">
        <v>313</v>
      </c>
    </row>
    <row r="216" spans="1:51" s="13" customFormat="1" ht="12">
      <c r="A216" s="13"/>
      <c r="B216" s="193"/>
      <c r="C216" s="13"/>
      <c r="D216" s="194" t="s">
        <v>157</v>
      </c>
      <c r="E216" s="195" t="s">
        <v>1</v>
      </c>
      <c r="F216" s="196" t="s">
        <v>314</v>
      </c>
      <c r="G216" s="13"/>
      <c r="H216" s="197">
        <v>3.4</v>
      </c>
      <c r="I216" s="198"/>
      <c r="J216" s="198"/>
      <c r="K216" s="13"/>
      <c r="L216" s="13"/>
      <c r="M216" s="193"/>
      <c r="N216" s="199"/>
      <c r="O216" s="200"/>
      <c r="P216" s="200"/>
      <c r="Q216" s="200"/>
      <c r="R216" s="200"/>
      <c r="S216" s="200"/>
      <c r="T216" s="200"/>
      <c r="U216" s="200"/>
      <c r="V216" s="200"/>
      <c r="W216" s="200"/>
      <c r="X216" s="201"/>
      <c r="Y216" s="13"/>
      <c r="Z216" s="13"/>
      <c r="AA216" s="13"/>
      <c r="AB216" s="13"/>
      <c r="AC216" s="13"/>
      <c r="AD216" s="13"/>
      <c r="AE216" s="13"/>
      <c r="AT216" s="195" t="s">
        <v>157</v>
      </c>
      <c r="AU216" s="195" t="s">
        <v>86</v>
      </c>
      <c r="AV216" s="13" t="s">
        <v>86</v>
      </c>
      <c r="AW216" s="13" t="s">
        <v>4</v>
      </c>
      <c r="AX216" s="13" t="s">
        <v>84</v>
      </c>
      <c r="AY216" s="195" t="s">
        <v>148</v>
      </c>
    </row>
    <row r="217" spans="1:63" s="12" customFormat="1" ht="22.8" customHeight="1">
      <c r="A217" s="12"/>
      <c r="B217" s="164"/>
      <c r="C217" s="12"/>
      <c r="D217" s="165" t="s">
        <v>78</v>
      </c>
      <c r="E217" s="176" t="s">
        <v>174</v>
      </c>
      <c r="F217" s="176" t="s">
        <v>315</v>
      </c>
      <c r="G217" s="12"/>
      <c r="H217" s="12"/>
      <c r="I217" s="167"/>
      <c r="J217" s="167"/>
      <c r="K217" s="177">
        <f>BK217</f>
        <v>0</v>
      </c>
      <c r="L217" s="12"/>
      <c r="M217" s="164"/>
      <c r="N217" s="169"/>
      <c r="O217" s="170"/>
      <c r="P217" s="170"/>
      <c r="Q217" s="171">
        <f>SUM(Q218:Q221)</f>
        <v>0</v>
      </c>
      <c r="R217" s="171">
        <f>SUM(R218:R221)</f>
        <v>0</v>
      </c>
      <c r="S217" s="170"/>
      <c r="T217" s="172">
        <f>SUM(T218:T221)</f>
        <v>0</v>
      </c>
      <c r="U217" s="170"/>
      <c r="V217" s="172">
        <f>SUM(V218:V221)</f>
        <v>1.432625</v>
      </c>
      <c r="W217" s="170"/>
      <c r="X217" s="173">
        <f>SUM(X218:X221)</f>
        <v>0</v>
      </c>
      <c r="Y217" s="12"/>
      <c r="Z217" s="12"/>
      <c r="AA217" s="12"/>
      <c r="AB217" s="12"/>
      <c r="AC217" s="12"/>
      <c r="AD217" s="12"/>
      <c r="AE217" s="12"/>
      <c r="AR217" s="165" t="s">
        <v>84</v>
      </c>
      <c r="AT217" s="174" t="s">
        <v>78</v>
      </c>
      <c r="AU217" s="174" t="s">
        <v>84</v>
      </c>
      <c r="AY217" s="165" t="s">
        <v>148</v>
      </c>
      <c r="BK217" s="175">
        <f>SUM(BK218:BK221)</f>
        <v>0</v>
      </c>
    </row>
    <row r="218" spans="1:65" s="2" customFormat="1" ht="24.15" customHeight="1">
      <c r="A218" s="37"/>
      <c r="B218" s="178"/>
      <c r="C218" s="179" t="s">
        <v>316</v>
      </c>
      <c r="D218" s="179" t="s">
        <v>150</v>
      </c>
      <c r="E218" s="180" t="s">
        <v>317</v>
      </c>
      <c r="F218" s="181" t="s">
        <v>318</v>
      </c>
      <c r="G218" s="182" t="s">
        <v>153</v>
      </c>
      <c r="H218" s="183">
        <v>6.25</v>
      </c>
      <c r="I218" s="184"/>
      <c r="J218" s="184"/>
      <c r="K218" s="185">
        <f>ROUND(P218*H218,2)</f>
        <v>0</v>
      </c>
      <c r="L218" s="181" t="s">
        <v>154</v>
      </c>
      <c r="M218" s="38"/>
      <c r="N218" s="186" t="s">
        <v>1</v>
      </c>
      <c r="O218" s="187" t="s">
        <v>42</v>
      </c>
      <c r="P218" s="188">
        <f>I218+J218</f>
        <v>0</v>
      </c>
      <c r="Q218" s="188">
        <f>ROUND(I218*H218,2)</f>
        <v>0</v>
      </c>
      <c r="R218" s="188">
        <f>ROUND(J218*H218,2)</f>
        <v>0</v>
      </c>
      <c r="S218" s="76"/>
      <c r="T218" s="189">
        <f>S218*H218</f>
        <v>0</v>
      </c>
      <c r="U218" s="189">
        <v>0.08922</v>
      </c>
      <c r="V218" s="189">
        <f>U218*H218</f>
        <v>0.5576249999999999</v>
      </c>
      <c r="W218" s="189">
        <v>0</v>
      </c>
      <c r="X218" s="190">
        <f>W218*H218</f>
        <v>0</v>
      </c>
      <c r="Y218" s="37"/>
      <c r="Z218" s="37"/>
      <c r="AA218" s="37"/>
      <c r="AB218" s="37"/>
      <c r="AC218" s="37"/>
      <c r="AD218" s="37"/>
      <c r="AE218" s="37"/>
      <c r="AR218" s="191" t="s">
        <v>155</v>
      </c>
      <c r="AT218" s="191" t="s">
        <v>150</v>
      </c>
      <c r="AU218" s="191" t="s">
        <v>86</v>
      </c>
      <c r="AY218" s="18" t="s">
        <v>148</v>
      </c>
      <c r="BE218" s="192">
        <f>IF(O218="základní",K218,0)</f>
        <v>0</v>
      </c>
      <c r="BF218" s="192">
        <f>IF(O218="snížená",K218,0)</f>
        <v>0</v>
      </c>
      <c r="BG218" s="192">
        <f>IF(O218="zákl. přenesená",K218,0)</f>
        <v>0</v>
      </c>
      <c r="BH218" s="192">
        <f>IF(O218="sníž. přenesená",K218,0)</f>
        <v>0</v>
      </c>
      <c r="BI218" s="192">
        <f>IF(O218="nulová",K218,0)</f>
        <v>0</v>
      </c>
      <c r="BJ218" s="18" t="s">
        <v>84</v>
      </c>
      <c r="BK218" s="192">
        <f>ROUND(P218*H218,2)</f>
        <v>0</v>
      </c>
      <c r="BL218" s="18" t="s">
        <v>155</v>
      </c>
      <c r="BM218" s="191" t="s">
        <v>319</v>
      </c>
    </row>
    <row r="219" spans="1:51" s="13" customFormat="1" ht="12">
      <c r="A219" s="13"/>
      <c r="B219" s="193"/>
      <c r="C219" s="13"/>
      <c r="D219" s="194" t="s">
        <v>157</v>
      </c>
      <c r="E219" s="195" t="s">
        <v>1</v>
      </c>
      <c r="F219" s="196" t="s">
        <v>320</v>
      </c>
      <c r="G219" s="13"/>
      <c r="H219" s="197">
        <v>6.25</v>
      </c>
      <c r="I219" s="198"/>
      <c r="J219" s="198"/>
      <c r="K219" s="13"/>
      <c r="L219" s="13"/>
      <c r="M219" s="193"/>
      <c r="N219" s="199"/>
      <c r="O219" s="200"/>
      <c r="P219" s="200"/>
      <c r="Q219" s="200"/>
      <c r="R219" s="200"/>
      <c r="S219" s="200"/>
      <c r="T219" s="200"/>
      <c r="U219" s="200"/>
      <c r="V219" s="200"/>
      <c r="W219" s="200"/>
      <c r="X219" s="201"/>
      <c r="Y219" s="13"/>
      <c r="Z219" s="13"/>
      <c r="AA219" s="13"/>
      <c r="AB219" s="13"/>
      <c r="AC219" s="13"/>
      <c r="AD219" s="13"/>
      <c r="AE219" s="13"/>
      <c r="AT219" s="195" t="s">
        <v>157</v>
      </c>
      <c r="AU219" s="195" t="s">
        <v>86</v>
      </c>
      <c r="AV219" s="13" t="s">
        <v>86</v>
      </c>
      <c r="AW219" s="13" t="s">
        <v>4</v>
      </c>
      <c r="AX219" s="13" t="s">
        <v>84</v>
      </c>
      <c r="AY219" s="195" t="s">
        <v>148</v>
      </c>
    </row>
    <row r="220" spans="1:65" s="2" customFormat="1" ht="24.15" customHeight="1">
      <c r="A220" s="37"/>
      <c r="B220" s="178"/>
      <c r="C220" s="202" t="s">
        <v>321</v>
      </c>
      <c r="D220" s="202" t="s">
        <v>168</v>
      </c>
      <c r="E220" s="203" t="s">
        <v>322</v>
      </c>
      <c r="F220" s="204" t="s">
        <v>323</v>
      </c>
      <c r="G220" s="205" t="s">
        <v>153</v>
      </c>
      <c r="H220" s="206">
        <v>6.25</v>
      </c>
      <c r="I220" s="207"/>
      <c r="J220" s="208"/>
      <c r="K220" s="209">
        <f>ROUND(P220*H220,2)</f>
        <v>0</v>
      </c>
      <c r="L220" s="204" t="s">
        <v>324</v>
      </c>
      <c r="M220" s="210"/>
      <c r="N220" s="211" t="s">
        <v>1</v>
      </c>
      <c r="O220" s="187" t="s">
        <v>42</v>
      </c>
      <c r="P220" s="188">
        <f>I220+J220</f>
        <v>0</v>
      </c>
      <c r="Q220" s="188">
        <f>ROUND(I220*H220,2)</f>
        <v>0</v>
      </c>
      <c r="R220" s="188">
        <f>ROUND(J220*H220,2)</f>
        <v>0</v>
      </c>
      <c r="S220" s="76"/>
      <c r="T220" s="189">
        <f>S220*H220</f>
        <v>0</v>
      </c>
      <c r="U220" s="189">
        <v>0.14</v>
      </c>
      <c r="V220" s="189">
        <f>U220*H220</f>
        <v>0.8750000000000001</v>
      </c>
      <c r="W220" s="189">
        <v>0</v>
      </c>
      <c r="X220" s="190">
        <f>W220*H220</f>
        <v>0</v>
      </c>
      <c r="Y220" s="37"/>
      <c r="Z220" s="37"/>
      <c r="AA220" s="37"/>
      <c r="AB220" s="37"/>
      <c r="AC220" s="37"/>
      <c r="AD220" s="37"/>
      <c r="AE220" s="37"/>
      <c r="AR220" s="191" t="s">
        <v>171</v>
      </c>
      <c r="AT220" s="191" t="s">
        <v>168</v>
      </c>
      <c r="AU220" s="191" t="s">
        <v>86</v>
      </c>
      <c r="AY220" s="18" t="s">
        <v>148</v>
      </c>
      <c r="BE220" s="192">
        <f>IF(O220="základní",K220,0)</f>
        <v>0</v>
      </c>
      <c r="BF220" s="192">
        <f>IF(O220="snížená",K220,0)</f>
        <v>0</v>
      </c>
      <c r="BG220" s="192">
        <f>IF(O220="zákl. přenesená",K220,0)</f>
        <v>0</v>
      </c>
      <c r="BH220" s="192">
        <f>IF(O220="sníž. přenesená",K220,0)</f>
        <v>0</v>
      </c>
      <c r="BI220" s="192">
        <f>IF(O220="nulová",K220,0)</f>
        <v>0</v>
      </c>
      <c r="BJ220" s="18" t="s">
        <v>84</v>
      </c>
      <c r="BK220" s="192">
        <f>ROUND(P220*H220,2)</f>
        <v>0</v>
      </c>
      <c r="BL220" s="18" t="s">
        <v>155</v>
      </c>
      <c r="BM220" s="191" t="s">
        <v>325</v>
      </c>
    </row>
    <row r="221" spans="1:51" s="13" customFormat="1" ht="12">
      <c r="A221" s="13"/>
      <c r="B221" s="193"/>
      <c r="C221" s="13"/>
      <c r="D221" s="194" t="s">
        <v>157</v>
      </c>
      <c r="E221" s="195" t="s">
        <v>1</v>
      </c>
      <c r="F221" s="196" t="s">
        <v>326</v>
      </c>
      <c r="G221" s="13"/>
      <c r="H221" s="197">
        <v>6.25</v>
      </c>
      <c r="I221" s="198"/>
      <c r="J221" s="198"/>
      <c r="K221" s="13"/>
      <c r="L221" s="13"/>
      <c r="M221" s="193"/>
      <c r="N221" s="199"/>
      <c r="O221" s="200"/>
      <c r="P221" s="200"/>
      <c r="Q221" s="200"/>
      <c r="R221" s="200"/>
      <c r="S221" s="200"/>
      <c r="T221" s="200"/>
      <c r="U221" s="200"/>
      <c r="V221" s="200"/>
      <c r="W221" s="200"/>
      <c r="X221" s="201"/>
      <c r="Y221" s="13"/>
      <c r="Z221" s="13"/>
      <c r="AA221" s="13"/>
      <c r="AB221" s="13"/>
      <c r="AC221" s="13"/>
      <c r="AD221" s="13"/>
      <c r="AE221" s="13"/>
      <c r="AT221" s="195" t="s">
        <v>157</v>
      </c>
      <c r="AU221" s="195" t="s">
        <v>86</v>
      </c>
      <c r="AV221" s="13" t="s">
        <v>86</v>
      </c>
      <c r="AW221" s="13" t="s">
        <v>4</v>
      </c>
      <c r="AX221" s="13" t="s">
        <v>84</v>
      </c>
      <c r="AY221" s="195" t="s">
        <v>148</v>
      </c>
    </row>
    <row r="222" spans="1:63" s="12" customFormat="1" ht="22.8" customHeight="1">
      <c r="A222" s="12"/>
      <c r="B222" s="164"/>
      <c r="C222" s="12"/>
      <c r="D222" s="165" t="s">
        <v>78</v>
      </c>
      <c r="E222" s="176" t="s">
        <v>178</v>
      </c>
      <c r="F222" s="176" t="s">
        <v>327</v>
      </c>
      <c r="G222" s="12"/>
      <c r="H222" s="12"/>
      <c r="I222" s="167"/>
      <c r="J222" s="167"/>
      <c r="K222" s="177">
        <f>BK222</f>
        <v>0</v>
      </c>
      <c r="L222" s="12"/>
      <c r="M222" s="164"/>
      <c r="N222" s="169"/>
      <c r="O222" s="170"/>
      <c r="P222" s="170"/>
      <c r="Q222" s="171">
        <f>SUM(Q223:Q317)</f>
        <v>0</v>
      </c>
      <c r="R222" s="171">
        <f>SUM(R223:R317)</f>
        <v>0</v>
      </c>
      <c r="S222" s="170"/>
      <c r="T222" s="172">
        <f>SUM(T223:T317)</f>
        <v>0</v>
      </c>
      <c r="U222" s="170"/>
      <c r="V222" s="172">
        <f>SUM(V223:V317)</f>
        <v>32.84707938</v>
      </c>
      <c r="W222" s="170"/>
      <c r="X222" s="173">
        <f>SUM(X223:X317)</f>
        <v>0</v>
      </c>
      <c r="Y222" s="12"/>
      <c r="Z222" s="12"/>
      <c r="AA222" s="12"/>
      <c r="AB222" s="12"/>
      <c r="AC222" s="12"/>
      <c r="AD222" s="12"/>
      <c r="AE222" s="12"/>
      <c r="AR222" s="165" t="s">
        <v>84</v>
      </c>
      <c r="AT222" s="174" t="s">
        <v>78</v>
      </c>
      <c r="AU222" s="174" t="s">
        <v>84</v>
      </c>
      <c r="AY222" s="165" t="s">
        <v>148</v>
      </c>
      <c r="BK222" s="175">
        <f>SUM(BK223:BK317)</f>
        <v>0</v>
      </c>
    </row>
    <row r="223" spans="1:65" s="2" customFormat="1" ht="24.15" customHeight="1">
      <c r="A223" s="37"/>
      <c r="B223" s="178"/>
      <c r="C223" s="179" t="s">
        <v>328</v>
      </c>
      <c r="D223" s="179" t="s">
        <v>150</v>
      </c>
      <c r="E223" s="180" t="s">
        <v>329</v>
      </c>
      <c r="F223" s="181" t="s">
        <v>330</v>
      </c>
      <c r="G223" s="182" t="s">
        <v>153</v>
      </c>
      <c r="H223" s="183">
        <v>2.2</v>
      </c>
      <c r="I223" s="184"/>
      <c r="J223" s="184"/>
      <c r="K223" s="185">
        <f>ROUND(P223*H223,2)</f>
        <v>0</v>
      </c>
      <c r="L223" s="181" t="s">
        <v>154</v>
      </c>
      <c r="M223" s="38"/>
      <c r="N223" s="186" t="s">
        <v>1</v>
      </c>
      <c r="O223" s="187" t="s">
        <v>42</v>
      </c>
      <c r="P223" s="188">
        <f>I223+J223</f>
        <v>0</v>
      </c>
      <c r="Q223" s="188">
        <f>ROUND(I223*H223,2)</f>
        <v>0</v>
      </c>
      <c r="R223" s="188">
        <f>ROUND(J223*H223,2)</f>
        <v>0</v>
      </c>
      <c r="S223" s="76"/>
      <c r="T223" s="189">
        <f>S223*H223</f>
        <v>0</v>
      </c>
      <c r="U223" s="189">
        <v>0.01733</v>
      </c>
      <c r="V223" s="189">
        <f>U223*H223</f>
        <v>0.03812600000000001</v>
      </c>
      <c r="W223" s="189">
        <v>0</v>
      </c>
      <c r="X223" s="190">
        <f>W223*H223</f>
        <v>0</v>
      </c>
      <c r="Y223" s="37"/>
      <c r="Z223" s="37"/>
      <c r="AA223" s="37"/>
      <c r="AB223" s="37"/>
      <c r="AC223" s="37"/>
      <c r="AD223" s="37"/>
      <c r="AE223" s="37"/>
      <c r="AR223" s="191" t="s">
        <v>155</v>
      </c>
      <c r="AT223" s="191" t="s">
        <v>150</v>
      </c>
      <c r="AU223" s="191" t="s">
        <v>86</v>
      </c>
      <c r="AY223" s="18" t="s">
        <v>148</v>
      </c>
      <c r="BE223" s="192">
        <f>IF(O223="základní",K223,0)</f>
        <v>0</v>
      </c>
      <c r="BF223" s="192">
        <f>IF(O223="snížená",K223,0)</f>
        <v>0</v>
      </c>
      <c r="BG223" s="192">
        <f>IF(O223="zákl. přenesená",K223,0)</f>
        <v>0</v>
      </c>
      <c r="BH223" s="192">
        <f>IF(O223="sníž. přenesená",K223,0)</f>
        <v>0</v>
      </c>
      <c r="BI223" s="192">
        <f>IF(O223="nulová",K223,0)</f>
        <v>0</v>
      </c>
      <c r="BJ223" s="18" t="s">
        <v>84</v>
      </c>
      <c r="BK223" s="192">
        <f>ROUND(P223*H223,2)</f>
        <v>0</v>
      </c>
      <c r="BL223" s="18" t="s">
        <v>155</v>
      </c>
      <c r="BM223" s="191" t="s">
        <v>331</v>
      </c>
    </row>
    <row r="224" spans="1:51" s="13" customFormat="1" ht="12">
      <c r="A224" s="13"/>
      <c r="B224" s="193"/>
      <c r="C224" s="13"/>
      <c r="D224" s="194" t="s">
        <v>157</v>
      </c>
      <c r="E224" s="195" t="s">
        <v>1</v>
      </c>
      <c r="F224" s="196" t="s">
        <v>332</v>
      </c>
      <c r="G224" s="13"/>
      <c r="H224" s="197">
        <v>2.2</v>
      </c>
      <c r="I224" s="198"/>
      <c r="J224" s="198"/>
      <c r="K224" s="13"/>
      <c r="L224" s="13"/>
      <c r="M224" s="193"/>
      <c r="N224" s="199"/>
      <c r="O224" s="200"/>
      <c r="P224" s="200"/>
      <c r="Q224" s="200"/>
      <c r="R224" s="200"/>
      <c r="S224" s="200"/>
      <c r="T224" s="200"/>
      <c r="U224" s="200"/>
      <c r="V224" s="200"/>
      <c r="W224" s="200"/>
      <c r="X224" s="201"/>
      <c r="Y224" s="13"/>
      <c r="Z224" s="13"/>
      <c r="AA224" s="13"/>
      <c r="AB224" s="13"/>
      <c r="AC224" s="13"/>
      <c r="AD224" s="13"/>
      <c r="AE224" s="13"/>
      <c r="AT224" s="195" t="s">
        <v>157</v>
      </c>
      <c r="AU224" s="195" t="s">
        <v>86</v>
      </c>
      <c r="AV224" s="13" t="s">
        <v>86</v>
      </c>
      <c r="AW224" s="13" t="s">
        <v>4</v>
      </c>
      <c r="AX224" s="13" t="s">
        <v>84</v>
      </c>
      <c r="AY224" s="195" t="s">
        <v>148</v>
      </c>
    </row>
    <row r="225" spans="1:65" s="2" customFormat="1" ht="16.5" customHeight="1">
      <c r="A225" s="37"/>
      <c r="B225" s="178"/>
      <c r="C225" s="179" t="s">
        <v>333</v>
      </c>
      <c r="D225" s="179" t="s">
        <v>150</v>
      </c>
      <c r="E225" s="180" t="s">
        <v>334</v>
      </c>
      <c r="F225" s="181" t="s">
        <v>335</v>
      </c>
      <c r="G225" s="182" t="s">
        <v>153</v>
      </c>
      <c r="H225" s="183">
        <v>563.393</v>
      </c>
      <c r="I225" s="184"/>
      <c r="J225" s="184"/>
      <c r="K225" s="185">
        <f>ROUND(P225*H225,2)</f>
        <v>0</v>
      </c>
      <c r="L225" s="181" t="s">
        <v>1</v>
      </c>
      <c r="M225" s="38"/>
      <c r="N225" s="186" t="s">
        <v>1</v>
      </c>
      <c r="O225" s="187" t="s">
        <v>42</v>
      </c>
      <c r="P225" s="188">
        <f>I225+J225</f>
        <v>0</v>
      </c>
      <c r="Q225" s="188">
        <f>ROUND(I225*H225,2)</f>
        <v>0</v>
      </c>
      <c r="R225" s="188">
        <f>ROUND(J225*H225,2)</f>
        <v>0</v>
      </c>
      <c r="S225" s="76"/>
      <c r="T225" s="189">
        <f>S225*H225</f>
        <v>0</v>
      </c>
      <c r="U225" s="189">
        <v>0.0147</v>
      </c>
      <c r="V225" s="189">
        <f>U225*H225</f>
        <v>8.2818771</v>
      </c>
      <c r="W225" s="189">
        <v>0</v>
      </c>
      <c r="X225" s="190">
        <f>W225*H225</f>
        <v>0</v>
      </c>
      <c r="Y225" s="37"/>
      <c r="Z225" s="37"/>
      <c r="AA225" s="37"/>
      <c r="AB225" s="37"/>
      <c r="AC225" s="37"/>
      <c r="AD225" s="37"/>
      <c r="AE225" s="37"/>
      <c r="AR225" s="191" t="s">
        <v>155</v>
      </c>
      <c r="AT225" s="191" t="s">
        <v>150</v>
      </c>
      <c r="AU225" s="191" t="s">
        <v>86</v>
      </c>
      <c r="AY225" s="18" t="s">
        <v>148</v>
      </c>
      <c r="BE225" s="192">
        <f>IF(O225="základní",K225,0)</f>
        <v>0</v>
      </c>
      <c r="BF225" s="192">
        <f>IF(O225="snížená",K225,0)</f>
        <v>0</v>
      </c>
      <c r="BG225" s="192">
        <f>IF(O225="zákl. přenesená",K225,0)</f>
        <v>0</v>
      </c>
      <c r="BH225" s="192">
        <f>IF(O225="sníž. přenesená",K225,0)</f>
        <v>0</v>
      </c>
      <c r="BI225" s="192">
        <f>IF(O225="nulová",K225,0)</f>
        <v>0</v>
      </c>
      <c r="BJ225" s="18" t="s">
        <v>84</v>
      </c>
      <c r="BK225" s="192">
        <f>ROUND(P225*H225,2)</f>
        <v>0</v>
      </c>
      <c r="BL225" s="18" t="s">
        <v>155</v>
      </c>
      <c r="BM225" s="191" t="s">
        <v>336</v>
      </c>
    </row>
    <row r="226" spans="1:65" s="2" customFormat="1" ht="24.15" customHeight="1">
      <c r="A226" s="37"/>
      <c r="B226" s="178"/>
      <c r="C226" s="179" t="s">
        <v>337</v>
      </c>
      <c r="D226" s="179" t="s">
        <v>150</v>
      </c>
      <c r="E226" s="180" t="s">
        <v>338</v>
      </c>
      <c r="F226" s="181" t="s">
        <v>339</v>
      </c>
      <c r="G226" s="182" t="s">
        <v>153</v>
      </c>
      <c r="H226" s="183">
        <v>9</v>
      </c>
      <c r="I226" s="184"/>
      <c r="J226" s="184"/>
      <c r="K226" s="185">
        <f>ROUND(P226*H226,2)</f>
        <v>0</v>
      </c>
      <c r="L226" s="181" t="s">
        <v>154</v>
      </c>
      <c r="M226" s="38"/>
      <c r="N226" s="186" t="s">
        <v>1</v>
      </c>
      <c r="O226" s="187" t="s">
        <v>42</v>
      </c>
      <c r="P226" s="188">
        <f>I226+J226</f>
        <v>0</v>
      </c>
      <c r="Q226" s="188">
        <f>ROUND(I226*H226,2)</f>
        <v>0</v>
      </c>
      <c r="R226" s="188">
        <f>ROUND(J226*H226,2)</f>
        <v>0</v>
      </c>
      <c r="S226" s="76"/>
      <c r="T226" s="189">
        <f>S226*H226</f>
        <v>0</v>
      </c>
      <c r="U226" s="189">
        <v>0.00839</v>
      </c>
      <c r="V226" s="189">
        <f>U226*H226</f>
        <v>0.07551</v>
      </c>
      <c r="W226" s="189">
        <v>0</v>
      </c>
      <c r="X226" s="190">
        <f>W226*H226</f>
        <v>0</v>
      </c>
      <c r="Y226" s="37"/>
      <c r="Z226" s="37"/>
      <c r="AA226" s="37"/>
      <c r="AB226" s="37"/>
      <c r="AC226" s="37"/>
      <c r="AD226" s="37"/>
      <c r="AE226" s="37"/>
      <c r="AR226" s="191" t="s">
        <v>155</v>
      </c>
      <c r="AT226" s="191" t="s">
        <v>150</v>
      </c>
      <c r="AU226" s="191" t="s">
        <v>86</v>
      </c>
      <c r="AY226" s="18" t="s">
        <v>148</v>
      </c>
      <c r="BE226" s="192">
        <f>IF(O226="základní",K226,0)</f>
        <v>0</v>
      </c>
      <c r="BF226" s="192">
        <f>IF(O226="snížená",K226,0)</f>
        <v>0</v>
      </c>
      <c r="BG226" s="192">
        <f>IF(O226="zákl. přenesená",K226,0)</f>
        <v>0</v>
      </c>
      <c r="BH226" s="192">
        <f>IF(O226="sníž. přenesená",K226,0)</f>
        <v>0</v>
      </c>
      <c r="BI226" s="192">
        <f>IF(O226="nulová",K226,0)</f>
        <v>0</v>
      </c>
      <c r="BJ226" s="18" t="s">
        <v>84</v>
      </c>
      <c r="BK226" s="192">
        <f>ROUND(P226*H226,2)</f>
        <v>0</v>
      </c>
      <c r="BL226" s="18" t="s">
        <v>155</v>
      </c>
      <c r="BM226" s="191" t="s">
        <v>340</v>
      </c>
    </row>
    <row r="227" spans="1:51" s="13" customFormat="1" ht="12">
      <c r="A227" s="13"/>
      <c r="B227" s="193"/>
      <c r="C227" s="13"/>
      <c r="D227" s="194" t="s">
        <v>157</v>
      </c>
      <c r="E227" s="195" t="s">
        <v>1</v>
      </c>
      <c r="F227" s="196" t="s">
        <v>341</v>
      </c>
      <c r="G227" s="13"/>
      <c r="H227" s="197">
        <v>0.78</v>
      </c>
      <c r="I227" s="198"/>
      <c r="J227" s="198"/>
      <c r="K227" s="13"/>
      <c r="L227" s="13"/>
      <c r="M227" s="193"/>
      <c r="N227" s="199"/>
      <c r="O227" s="200"/>
      <c r="P227" s="200"/>
      <c r="Q227" s="200"/>
      <c r="R227" s="200"/>
      <c r="S227" s="200"/>
      <c r="T227" s="200"/>
      <c r="U227" s="200"/>
      <c r="V227" s="200"/>
      <c r="W227" s="200"/>
      <c r="X227" s="201"/>
      <c r="Y227" s="13"/>
      <c r="Z227" s="13"/>
      <c r="AA227" s="13"/>
      <c r="AB227" s="13"/>
      <c r="AC227" s="13"/>
      <c r="AD227" s="13"/>
      <c r="AE227" s="13"/>
      <c r="AT227" s="195" t="s">
        <v>157</v>
      </c>
      <c r="AU227" s="195" t="s">
        <v>86</v>
      </c>
      <c r="AV227" s="13" t="s">
        <v>86</v>
      </c>
      <c r="AW227" s="13" t="s">
        <v>4</v>
      </c>
      <c r="AX227" s="13" t="s">
        <v>79</v>
      </c>
      <c r="AY227" s="195" t="s">
        <v>148</v>
      </c>
    </row>
    <row r="228" spans="1:51" s="13" customFormat="1" ht="12">
      <c r="A228" s="13"/>
      <c r="B228" s="193"/>
      <c r="C228" s="13"/>
      <c r="D228" s="194" t="s">
        <v>157</v>
      </c>
      <c r="E228" s="195" t="s">
        <v>1</v>
      </c>
      <c r="F228" s="196" t="s">
        <v>342</v>
      </c>
      <c r="G228" s="13"/>
      <c r="H228" s="197">
        <v>7.72</v>
      </c>
      <c r="I228" s="198"/>
      <c r="J228" s="198"/>
      <c r="K228" s="13"/>
      <c r="L228" s="13"/>
      <c r="M228" s="193"/>
      <c r="N228" s="199"/>
      <c r="O228" s="200"/>
      <c r="P228" s="200"/>
      <c r="Q228" s="200"/>
      <c r="R228" s="200"/>
      <c r="S228" s="200"/>
      <c r="T228" s="200"/>
      <c r="U228" s="200"/>
      <c r="V228" s="200"/>
      <c r="W228" s="200"/>
      <c r="X228" s="201"/>
      <c r="Y228" s="13"/>
      <c r="Z228" s="13"/>
      <c r="AA228" s="13"/>
      <c r="AB228" s="13"/>
      <c r="AC228" s="13"/>
      <c r="AD228" s="13"/>
      <c r="AE228" s="13"/>
      <c r="AT228" s="195" t="s">
        <v>157</v>
      </c>
      <c r="AU228" s="195" t="s">
        <v>86</v>
      </c>
      <c r="AV228" s="13" t="s">
        <v>86</v>
      </c>
      <c r="AW228" s="13" t="s">
        <v>4</v>
      </c>
      <c r="AX228" s="13" t="s">
        <v>79</v>
      </c>
      <c r="AY228" s="195" t="s">
        <v>148</v>
      </c>
    </row>
    <row r="229" spans="1:51" s="13" customFormat="1" ht="12">
      <c r="A229" s="13"/>
      <c r="B229" s="193"/>
      <c r="C229" s="13"/>
      <c r="D229" s="194" t="s">
        <v>157</v>
      </c>
      <c r="E229" s="195" t="s">
        <v>1</v>
      </c>
      <c r="F229" s="196" t="s">
        <v>343</v>
      </c>
      <c r="G229" s="13"/>
      <c r="H229" s="197">
        <v>0.5</v>
      </c>
      <c r="I229" s="198"/>
      <c r="J229" s="198"/>
      <c r="K229" s="13"/>
      <c r="L229" s="13"/>
      <c r="M229" s="193"/>
      <c r="N229" s="199"/>
      <c r="O229" s="200"/>
      <c r="P229" s="200"/>
      <c r="Q229" s="200"/>
      <c r="R229" s="200"/>
      <c r="S229" s="200"/>
      <c r="T229" s="200"/>
      <c r="U229" s="200"/>
      <c r="V229" s="200"/>
      <c r="W229" s="200"/>
      <c r="X229" s="201"/>
      <c r="Y229" s="13"/>
      <c r="Z229" s="13"/>
      <c r="AA229" s="13"/>
      <c r="AB229" s="13"/>
      <c r="AC229" s="13"/>
      <c r="AD229" s="13"/>
      <c r="AE229" s="13"/>
      <c r="AT229" s="195" t="s">
        <v>157</v>
      </c>
      <c r="AU229" s="195" t="s">
        <v>86</v>
      </c>
      <c r="AV229" s="13" t="s">
        <v>86</v>
      </c>
      <c r="AW229" s="13" t="s">
        <v>4</v>
      </c>
      <c r="AX229" s="13" t="s">
        <v>79</v>
      </c>
      <c r="AY229" s="195" t="s">
        <v>148</v>
      </c>
    </row>
    <row r="230" spans="1:51" s="14" customFormat="1" ht="12">
      <c r="A230" s="14"/>
      <c r="B230" s="212"/>
      <c r="C230" s="14"/>
      <c r="D230" s="194" t="s">
        <v>157</v>
      </c>
      <c r="E230" s="213" t="s">
        <v>1</v>
      </c>
      <c r="F230" s="214" t="s">
        <v>223</v>
      </c>
      <c r="G230" s="14"/>
      <c r="H230" s="215">
        <v>9</v>
      </c>
      <c r="I230" s="216"/>
      <c r="J230" s="216"/>
      <c r="K230" s="14"/>
      <c r="L230" s="14"/>
      <c r="M230" s="212"/>
      <c r="N230" s="217"/>
      <c r="O230" s="218"/>
      <c r="P230" s="218"/>
      <c r="Q230" s="218"/>
      <c r="R230" s="218"/>
      <c r="S230" s="218"/>
      <c r="T230" s="218"/>
      <c r="U230" s="218"/>
      <c r="V230" s="218"/>
      <c r="W230" s="218"/>
      <c r="X230" s="219"/>
      <c r="Y230" s="14"/>
      <c r="Z230" s="14"/>
      <c r="AA230" s="14"/>
      <c r="AB230" s="14"/>
      <c r="AC230" s="14"/>
      <c r="AD230" s="14"/>
      <c r="AE230" s="14"/>
      <c r="AT230" s="213" t="s">
        <v>157</v>
      </c>
      <c r="AU230" s="213" t="s">
        <v>86</v>
      </c>
      <c r="AV230" s="14" t="s">
        <v>155</v>
      </c>
      <c r="AW230" s="14" t="s">
        <v>4</v>
      </c>
      <c r="AX230" s="14" t="s">
        <v>84</v>
      </c>
      <c r="AY230" s="213" t="s">
        <v>148</v>
      </c>
    </row>
    <row r="231" spans="1:65" s="2" customFormat="1" ht="24.15" customHeight="1">
      <c r="A231" s="37"/>
      <c r="B231" s="178"/>
      <c r="C231" s="202" t="s">
        <v>344</v>
      </c>
      <c r="D231" s="202" t="s">
        <v>168</v>
      </c>
      <c r="E231" s="203" t="s">
        <v>345</v>
      </c>
      <c r="F231" s="204" t="s">
        <v>346</v>
      </c>
      <c r="G231" s="205" t="s">
        <v>153</v>
      </c>
      <c r="H231" s="206">
        <v>9.18</v>
      </c>
      <c r="I231" s="207"/>
      <c r="J231" s="208"/>
      <c r="K231" s="209">
        <f>ROUND(P231*H231,2)</f>
        <v>0</v>
      </c>
      <c r="L231" s="204" t="s">
        <v>154</v>
      </c>
      <c r="M231" s="210"/>
      <c r="N231" s="211" t="s">
        <v>1</v>
      </c>
      <c r="O231" s="187" t="s">
        <v>42</v>
      </c>
      <c r="P231" s="188">
        <f>I231+J231</f>
        <v>0</v>
      </c>
      <c r="Q231" s="188">
        <f>ROUND(I231*H231,2)</f>
        <v>0</v>
      </c>
      <c r="R231" s="188">
        <f>ROUND(J231*H231,2)</f>
        <v>0</v>
      </c>
      <c r="S231" s="76"/>
      <c r="T231" s="189">
        <f>S231*H231</f>
        <v>0</v>
      </c>
      <c r="U231" s="189">
        <v>0.00042</v>
      </c>
      <c r="V231" s="189">
        <f>U231*H231</f>
        <v>0.0038556</v>
      </c>
      <c r="W231" s="189">
        <v>0</v>
      </c>
      <c r="X231" s="190">
        <f>W231*H231</f>
        <v>0</v>
      </c>
      <c r="Y231" s="37"/>
      <c r="Z231" s="37"/>
      <c r="AA231" s="37"/>
      <c r="AB231" s="37"/>
      <c r="AC231" s="37"/>
      <c r="AD231" s="37"/>
      <c r="AE231" s="37"/>
      <c r="AR231" s="191" t="s">
        <v>171</v>
      </c>
      <c r="AT231" s="191" t="s">
        <v>168</v>
      </c>
      <c r="AU231" s="191" t="s">
        <v>86</v>
      </c>
      <c r="AY231" s="18" t="s">
        <v>148</v>
      </c>
      <c r="BE231" s="192">
        <f>IF(O231="základní",K231,0)</f>
        <v>0</v>
      </c>
      <c r="BF231" s="192">
        <f>IF(O231="snížená",K231,0)</f>
        <v>0</v>
      </c>
      <c r="BG231" s="192">
        <f>IF(O231="zákl. přenesená",K231,0)</f>
        <v>0</v>
      </c>
      <c r="BH231" s="192">
        <f>IF(O231="sníž. přenesená",K231,0)</f>
        <v>0</v>
      </c>
      <c r="BI231" s="192">
        <f>IF(O231="nulová",K231,0)</f>
        <v>0</v>
      </c>
      <c r="BJ231" s="18" t="s">
        <v>84</v>
      </c>
      <c r="BK231" s="192">
        <f>ROUND(P231*H231,2)</f>
        <v>0</v>
      </c>
      <c r="BL231" s="18" t="s">
        <v>155</v>
      </c>
      <c r="BM231" s="191" t="s">
        <v>347</v>
      </c>
    </row>
    <row r="232" spans="1:51" s="13" customFormat="1" ht="12">
      <c r="A232" s="13"/>
      <c r="B232" s="193"/>
      <c r="C232" s="13"/>
      <c r="D232" s="194" t="s">
        <v>157</v>
      </c>
      <c r="E232" s="195" t="s">
        <v>1</v>
      </c>
      <c r="F232" s="196" t="s">
        <v>191</v>
      </c>
      <c r="G232" s="13"/>
      <c r="H232" s="197">
        <v>9</v>
      </c>
      <c r="I232" s="198"/>
      <c r="J232" s="198"/>
      <c r="K232" s="13"/>
      <c r="L232" s="13"/>
      <c r="M232" s="193"/>
      <c r="N232" s="199"/>
      <c r="O232" s="200"/>
      <c r="P232" s="200"/>
      <c r="Q232" s="200"/>
      <c r="R232" s="200"/>
      <c r="S232" s="200"/>
      <c r="T232" s="200"/>
      <c r="U232" s="200"/>
      <c r="V232" s="200"/>
      <c r="W232" s="200"/>
      <c r="X232" s="201"/>
      <c r="Y232" s="13"/>
      <c r="Z232" s="13"/>
      <c r="AA232" s="13"/>
      <c r="AB232" s="13"/>
      <c r="AC232" s="13"/>
      <c r="AD232" s="13"/>
      <c r="AE232" s="13"/>
      <c r="AT232" s="195" t="s">
        <v>157</v>
      </c>
      <c r="AU232" s="195" t="s">
        <v>86</v>
      </c>
      <c r="AV232" s="13" t="s">
        <v>86</v>
      </c>
      <c r="AW232" s="13" t="s">
        <v>4</v>
      </c>
      <c r="AX232" s="13" t="s">
        <v>84</v>
      </c>
      <c r="AY232" s="195" t="s">
        <v>148</v>
      </c>
    </row>
    <row r="233" spans="1:51" s="13" customFormat="1" ht="12">
      <c r="A233" s="13"/>
      <c r="B233" s="193"/>
      <c r="C233" s="13"/>
      <c r="D233" s="194" t="s">
        <v>157</v>
      </c>
      <c r="E233" s="13"/>
      <c r="F233" s="196" t="s">
        <v>348</v>
      </c>
      <c r="G233" s="13"/>
      <c r="H233" s="197">
        <v>9.18</v>
      </c>
      <c r="I233" s="198"/>
      <c r="J233" s="198"/>
      <c r="K233" s="13"/>
      <c r="L233" s="13"/>
      <c r="M233" s="193"/>
      <c r="N233" s="199"/>
      <c r="O233" s="200"/>
      <c r="P233" s="200"/>
      <c r="Q233" s="200"/>
      <c r="R233" s="200"/>
      <c r="S233" s="200"/>
      <c r="T233" s="200"/>
      <c r="U233" s="200"/>
      <c r="V233" s="200"/>
      <c r="W233" s="200"/>
      <c r="X233" s="201"/>
      <c r="Y233" s="13"/>
      <c r="Z233" s="13"/>
      <c r="AA233" s="13"/>
      <c r="AB233" s="13"/>
      <c r="AC233" s="13"/>
      <c r="AD233" s="13"/>
      <c r="AE233" s="13"/>
      <c r="AT233" s="195" t="s">
        <v>157</v>
      </c>
      <c r="AU233" s="195" t="s">
        <v>86</v>
      </c>
      <c r="AV233" s="13" t="s">
        <v>86</v>
      </c>
      <c r="AW233" s="13" t="s">
        <v>3</v>
      </c>
      <c r="AX233" s="13" t="s">
        <v>84</v>
      </c>
      <c r="AY233" s="195" t="s">
        <v>148</v>
      </c>
    </row>
    <row r="234" spans="1:65" s="2" customFormat="1" ht="24.15" customHeight="1">
      <c r="A234" s="37"/>
      <c r="B234" s="178"/>
      <c r="C234" s="179" t="s">
        <v>349</v>
      </c>
      <c r="D234" s="179" t="s">
        <v>150</v>
      </c>
      <c r="E234" s="180" t="s">
        <v>350</v>
      </c>
      <c r="F234" s="181" t="s">
        <v>351</v>
      </c>
      <c r="G234" s="182" t="s">
        <v>352</v>
      </c>
      <c r="H234" s="183">
        <v>1</v>
      </c>
      <c r="I234" s="184"/>
      <c r="J234" s="184"/>
      <c r="K234" s="185">
        <f>ROUND(P234*H234,2)</f>
        <v>0</v>
      </c>
      <c r="L234" s="181" t="s">
        <v>1</v>
      </c>
      <c r="M234" s="38"/>
      <c r="N234" s="186" t="s">
        <v>1</v>
      </c>
      <c r="O234" s="187" t="s">
        <v>42</v>
      </c>
      <c r="P234" s="188">
        <f>I234+J234</f>
        <v>0</v>
      </c>
      <c r="Q234" s="188">
        <f>ROUND(I234*H234,2)</f>
        <v>0</v>
      </c>
      <c r="R234" s="188">
        <f>ROUND(J234*H234,2)</f>
        <v>0</v>
      </c>
      <c r="S234" s="76"/>
      <c r="T234" s="189">
        <f>S234*H234</f>
        <v>0</v>
      </c>
      <c r="U234" s="189">
        <v>0.00865</v>
      </c>
      <c r="V234" s="189">
        <f>U234*H234</f>
        <v>0.00865</v>
      </c>
      <c r="W234" s="189">
        <v>0</v>
      </c>
      <c r="X234" s="190">
        <f>W234*H234</f>
        <v>0</v>
      </c>
      <c r="Y234" s="37"/>
      <c r="Z234" s="37"/>
      <c r="AA234" s="37"/>
      <c r="AB234" s="37"/>
      <c r="AC234" s="37"/>
      <c r="AD234" s="37"/>
      <c r="AE234" s="37"/>
      <c r="AR234" s="191" t="s">
        <v>155</v>
      </c>
      <c r="AT234" s="191" t="s">
        <v>150</v>
      </c>
      <c r="AU234" s="191" t="s">
        <v>86</v>
      </c>
      <c r="AY234" s="18" t="s">
        <v>148</v>
      </c>
      <c r="BE234" s="192">
        <f>IF(O234="základní",K234,0)</f>
        <v>0</v>
      </c>
      <c r="BF234" s="192">
        <f>IF(O234="snížená",K234,0)</f>
        <v>0</v>
      </c>
      <c r="BG234" s="192">
        <f>IF(O234="zákl. přenesená",K234,0)</f>
        <v>0</v>
      </c>
      <c r="BH234" s="192">
        <f>IF(O234="sníž. přenesená",K234,0)</f>
        <v>0</v>
      </c>
      <c r="BI234" s="192">
        <f>IF(O234="nulová",K234,0)</f>
        <v>0</v>
      </c>
      <c r="BJ234" s="18" t="s">
        <v>84</v>
      </c>
      <c r="BK234" s="192">
        <f>ROUND(P234*H234,2)</f>
        <v>0</v>
      </c>
      <c r="BL234" s="18" t="s">
        <v>155</v>
      </c>
      <c r="BM234" s="191" t="s">
        <v>353</v>
      </c>
    </row>
    <row r="235" spans="1:65" s="2" customFormat="1" ht="24.15" customHeight="1">
      <c r="A235" s="37"/>
      <c r="B235" s="178"/>
      <c r="C235" s="179" t="s">
        <v>354</v>
      </c>
      <c r="D235" s="179" t="s">
        <v>150</v>
      </c>
      <c r="E235" s="180" t="s">
        <v>355</v>
      </c>
      <c r="F235" s="181" t="s">
        <v>356</v>
      </c>
      <c r="G235" s="182" t="s">
        <v>352</v>
      </c>
      <c r="H235" s="183">
        <v>1</v>
      </c>
      <c r="I235" s="184"/>
      <c r="J235" s="184"/>
      <c r="K235" s="185">
        <f>ROUND(P235*H235,2)</f>
        <v>0</v>
      </c>
      <c r="L235" s="181" t="s">
        <v>1</v>
      </c>
      <c r="M235" s="38"/>
      <c r="N235" s="186" t="s">
        <v>1</v>
      </c>
      <c r="O235" s="187" t="s">
        <v>42</v>
      </c>
      <c r="P235" s="188">
        <f>I235+J235</f>
        <v>0</v>
      </c>
      <c r="Q235" s="188">
        <f>ROUND(I235*H235,2)</f>
        <v>0</v>
      </c>
      <c r="R235" s="188">
        <f>ROUND(J235*H235,2)</f>
        <v>0</v>
      </c>
      <c r="S235" s="76"/>
      <c r="T235" s="189">
        <f>S235*H235</f>
        <v>0</v>
      </c>
      <c r="U235" s="189">
        <v>0.00865</v>
      </c>
      <c r="V235" s="189">
        <f>U235*H235</f>
        <v>0.00865</v>
      </c>
      <c r="W235" s="189">
        <v>0</v>
      </c>
      <c r="X235" s="190">
        <f>W235*H235</f>
        <v>0</v>
      </c>
      <c r="Y235" s="37"/>
      <c r="Z235" s="37"/>
      <c r="AA235" s="37"/>
      <c r="AB235" s="37"/>
      <c r="AC235" s="37"/>
      <c r="AD235" s="37"/>
      <c r="AE235" s="37"/>
      <c r="AR235" s="191" t="s">
        <v>155</v>
      </c>
      <c r="AT235" s="191" t="s">
        <v>150</v>
      </c>
      <c r="AU235" s="191" t="s">
        <v>86</v>
      </c>
      <c r="AY235" s="18" t="s">
        <v>148</v>
      </c>
      <c r="BE235" s="192">
        <f>IF(O235="základní",K235,0)</f>
        <v>0</v>
      </c>
      <c r="BF235" s="192">
        <f>IF(O235="snížená",K235,0)</f>
        <v>0</v>
      </c>
      <c r="BG235" s="192">
        <f>IF(O235="zákl. přenesená",K235,0)</f>
        <v>0</v>
      </c>
      <c r="BH235" s="192">
        <f>IF(O235="sníž. přenesená",K235,0)</f>
        <v>0</v>
      </c>
      <c r="BI235" s="192">
        <f>IF(O235="nulová",K235,0)</f>
        <v>0</v>
      </c>
      <c r="BJ235" s="18" t="s">
        <v>84</v>
      </c>
      <c r="BK235" s="192">
        <f>ROUND(P235*H235,2)</f>
        <v>0</v>
      </c>
      <c r="BL235" s="18" t="s">
        <v>155</v>
      </c>
      <c r="BM235" s="191" t="s">
        <v>357</v>
      </c>
    </row>
    <row r="236" spans="1:65" s="2" customFormat="1" ht="16.5" customHeight="1">
      <c r="A236" s="37"/>
      <c r="B236" s="178"/>
      <c r="C236" s="179" t="s">
        <v>358</v>
      </c>
      <c r="D236" s="179" t="s">
        <v>150</v>
      </c>
      <c r="E236" s="180" t="s">
        <v>359</v>
      </c>
      <c r="F236" s="181" t="s">
        <v>360</v>
      </c>
      <c r="G236" s="182" t="s">
        <v>153</v>
      </c>
      <c r="H236" s="183">
        <v>82.4</v>
      </c>
      <c r="I236" s="184"/>
      <c r="J236" s="184"/>
      <c r="K236" s="185">
        <f>ROUND(P236*H236,2)</f>
        <v>0</v>
      </c>
      <c r="L236" s="181" t="s">
        <v>1</v>
      </c>
      <c r="M236" s="38"/>
      <c r="N236" s="186" t="s">
        <v>1</v>
      </c>
      <c r="O236" s="187" t="s">
        <v>42</v>
      </c>
      <c r="P236" s="188">
        <f>I236+J236</f>
        <v>0</v>
      </c>
      <c r="Q236" s="188">
        <f>ROUND(I236*H236,2)</f>
        <v>0</v>
      </c>
      <c r="R236" s="188">
        <f>ROUND(J236*H236,2)</f>
        <v>0</v>
      </c>
      <c r="S236" s="76"/>
      <c r="T236" s="189">
        <f>S236*H236</f>
        <v>0</v>
      </c>
      <c r="U236" s="189">
        <v>4E-05</v>
      </c>
      <c r="V236" s="189">
        <f>U236*H236</f>
        <v>0.0032960000000000003</v>
      </c>
      <c r="W236" s="189">
        <v>0</v>
      </c>
      <c r="X236" s="190">
        <f>W236*H236</f>
        <v>0</v>
      </c>
      <c r="Y236" s="37"/>
      <c r="Z236" s="37"/>
      <c r="AA236" s="37"/>
      <c r="AB236" s="37"/>
      <c r="AC236" s="37"/>
      <c r="AD236" s="37"/>
      <c r="AE236" s="37"/>
      <c r="AR236" s="191" t="s">
        <v>155</v>
      </c>
      <c r="AT236" s="191" t="s">
        <v>150</v>
      </c>
      <c r="AU236" s="191" t="s">
        <v>86</v>
      </c>
      <c r="AY236" s="18" t="s">
        <v>148</v>
      </c>
      <c r="BE236" s="192">
        <f>IF(O236="základní",K236,0)</f>
        <v>0</v>
      </c>
      <c r="BF236" s="192">
        <f>IF(O236="snížená",K236,0)</f>
        <v>0</v>
      </c>
      <c r="BG236" s="192">
        <f>IF(O236="zákl. přenesená",K236,0)</f>
        <v>0</v>
      </c>
      <c r="BH236" s="192">
        <f>IF(O236="sníž. přenesená",K236,0)</f>
        <v>0</v>
      </c>
      <c r="BI236" s="192">
        <f>IF(O236="nulová",K236,0)</f>
        <v>0</v>
      </c>
      <c r="BJ236" s="18" t="s">
        <v>84</v>
      </c>
      <c r="BK236" s="192">
        <f>ROUND(P236*H236,2)</f>
        <v>0</v>
      </c>
      <c r="BL236" s="18" t="s">
        <v>155</v>
      </c>
      <c r="BM236" s="191" t="s">
        <v>361</v>
      </c>
    </row>
    <row r="237" spans="1:51" s="13" customFormat="1" ht="12">
      <c r="A237" s="13"/>
      <c r="B237" s="193"/>
      <c r="C237" s="13"/>
      <c r="D237" s="194" t="s">
        <v>157</v>
      </c>
      <c r="E237" s="195" t="s">
        <v>1</v>
      </c>
      <c r="F237" s="196" t="s">
        <v>362</v>
      </c>
      <c r="G237" s="13"/>
      <c r="H237" s="197">
        <v>82.4</v>
      </c>
      <c r="I237" s="198"/>
      <c r="J237" s="198"/>
      <c r="K237" s="13"/>
      <c r="L237" s="13"/>
      <c r="M237" s="193"/>
      <c r="N237" s="199"/>
      <c r="O237" s="200"/>
      <c r="P237" s="200"/>
      <c r="Q237" s="200"/>
      <c r="R237" s="200"/>
      <c r="S237" s="200"/>
      <c r="T237" s="200"/>
      <c r="U237" s="200"/>
      <c r="V237" s="200"/>
      <c r="W237" s="200"/>
      <c r="X237" s="201"/>
      <c r="Y237" s="13"/>
      <c r="Z237" s="13"/>
      <c r="AA237" s="13"/>
      <c r="AB237" s="13"/>
      <c r="AC237" s="13"/>
      <c r="AD237" s="13"/>
      <c r="AE237" s="13"/>
      <c r="AT237" s="195" t="s">
        <v>157</v>
      </c>
      <c r="AU237" s="195" t="s">
        <v>86</v>
      </c>
      <c r="AV237" s="13" t="s">
        <v>86</v>
      </c>
      <c r="AW237" s="13" t="s">
        <v>4</v>
      </c>
      <c r="AX237" s="13" t="s">
        <v>84</v>
      </c>
      <c r="AY237" s="195" t="s">
        <v>148</v>
      </c>
    </row>
    <row r="238" spans="1:65" s="2" customFormat="1" ht="24.15" customHeight="1">
      <c r="A238" s="37"/>
      <c r="B238" s="178"/>
      <c r="C238" s="179" t="s">
        <v>363</v>
      </c>
      <c r="D238" s="179" t="s">
        <v>150</v>
      </c>
      <c r="E238" s="180" t="s">
        <v>364</v>
      </c>
      <c r="F238" s="181" t="s">
        <v>365</v>
      </c>
      <c r="G238" s="182" t="s">
        <v>181</v>
      </c>
      <c r="H238" s="183">
        <v>35.96</v>
      </c>
      <c r="I238" s="184"/>
      <c r="J238" s="184"/>
      <c r="K238" s="185">
        <f>ROUND(P238*H238,2)</f>
        <v>0</v>
      </c>
      <c r="L238" s="181" t="s">
        <v>154</v>
      </c>
      <c r="M238" s="38"/>
      <c r="N238" s="186" t="s">
        <v>1</v>
      </c>
      <c r="O238" s="187" t="s">
        <v>42</v>
      </c>
      <c r="P238" s="188">
        <f>I238+J238</f>
        <v>0</v>
      </c>
      <c r="Q238" s="188">
        <f>ROUND(I238*H238,2)</f>
        <v>0</v>
      </c>
      <c r="R238" s="188">
        <f>ROUND(J238*H238,2)</f>
        <v>0</v>
      </c>
      <c r="S238" s="76"/>
      <c r="T238" s="189">
        <f>S238*H238</f>
        <v>0</v>
      </c>
      <c r="U238" s="189">
        <v>0</v>
      </c>
      <c r="V238" s="189">
        <f>U238*H238</f>
        <v>0</v>
      </c>
      <c r="W238" s="189">
        <v>0</v>
      </c>
      <c r="X238" s="190">
        <f>W238*H238</f>
        <v>0</v>
      </c>
      <c r="Y238" s="37"/>
      <c r="Z238" s="37"/>
      <c r="AA238" s="37"/>
      <c r="AB238" s="37"/>
      <c r="AC238" s="37"/>
      <c r="AD238" s="37"/>
      <c r="AE238" s="37"/>
      <c r="AR238" s="191" t="s">
        <v>155</v>
      </c>
      <c r="AT238" s="191" t="s">
        <v>150</v>
      </c>
      <c r="AU238" s="191" t="s">
        <v>86</v>
      </c>
      <c r="AY238" s="18" t="s">
        <v>148</v>
      </c>
      <c r="BE238" s="192">
        <f>IF(O238="základní",K238,0)</f>
        <v>0</v>
      </c>
      <c r="BF238" s="192">
        <f>IF(O238="snížená",K238,0)</f>
        <v>0</v>
      </c>
      <c r="BG238" s="192">
        <f>IF(O238="zákl. přenesená",K238,0)</f>
        <v>0</v>
      </c>
      <c r="BH238" s="192">
        <f>IF(O238="sníž. přenesená",K238,0)</f>
        <v>0</v>
      </c>
      <c r="BI238" s="192">
        <f>IF(O238="nulová",K238,0)</f>
        <v>0</v>
      </c>
      <c r="BJ238" s="18" t="s">
        <v>84</v>
      </c>
      <c r="BK238" s="192">
        <f>ROUND(P238*H238,2)</f>
        <v>0</v>
      </c>
      <c r="BL238" s="18" t="s">
        <v>155</v>
      </c>
      <c r="BM238" s="191" t="s">
        <v>366</v>
      </c>
    </row>
    <row r="239" spans="1:51" s="13" customFormat="1" ht="12">
      <c r="A239" s="13"/>
      <c r="B239" s="193"/>
      <c r="C239" s="13"/>
      <c r="D239" s="194" t="s">
        <v>157</v>
      </c>
      <c r="E239" s="195" t="s">
        <v>1</v>
      </c>
      <c r="F239" s="196" t="s">
        <v>367</v>
      </c>
      <c r="G239" s="13"/>
      <c r="H239" s="197">
        <v>35.96</v>
      </c>
      <c r="I239" s="198"/>
      <c r="J239" s="198"/>
      <c r="K239" s="13"/>
      <c r="L239" s="13"/>
      <c r="M239" s="193"/>
      <c r="N239" s="199"/>
      <c r="O239" s="200"/>
      <c r="P239" s="200"/>
      <c r="Q239" s="200"/>
      <c r="R239" s="200"/>
      <c r="S239" s="200"/>
      <c r="T239" s="200"/>
      <c r="U239" s="200"/>
      <c r="V239" s="200"/>
      <c r="W239" s="200"/>
      <c r="X239" s="201"/>
      <c r="Y239" s="13"/>
      <c r="Z239" s="13"/>
      <c r="AA239" s="13"/>
      <c r="AB239" s="13"/>
      <c r="AC239" s="13"/>
      <c r="AD239" s="13"/>
      <c r="AE239" s="13"/>
      <c r="AT239" s="195" t="s">
        <v>157</v>
      </c>
      <c r="AU239" s="195" t="s">
        <v>86</v>
      </c>
      <c r="AV239" s="13" t="s">
        <v>86</v>
      </c>
      <c r="AW239" s="13" t="s">
        <v>4</v>
      </c>
      <c r="AX239" s="13" t="s">
        <v>84</v>
      </c>
      <c r="AY239" s="195" t="s">
        <v>148</v>
      </c>
    </row>
    <row r="240" spans="1:65" s="2" customFormat="1" ht="16.5" customHeight="1">
      <c r="A240" s="37"/>
      <c r="B240" s="178"/>
      <c r="C240" s="202" t="s">
        <v>368</v>
      </c>
      <c r="D240" s="202" t="s">
        <v>168</v>
      </c>
      <c r="E240" s="203" t="s">
        <v>369</v>
      </c>
      <c r="F240" s="204" t="s">
        <v>370</v>
      </c>
      <c r="G240" s="205" t="s">
        <v>181</v>
      </c>
      <c r="H240" s="206">
        <v>37.758</v>
      </c>
      <c r="I240" s="207"/>
      <c r="J240" s="208"/>
      <c r="K240" s="209">
        <f>ROUND(P240*H240,2)</f>
        <v>0</v>
      </c>
      <c r="L240" s="204" t="s">
        <v>1</v>
      </c>
      <c r="M240" s="210"/>
      <c r="N240" s="211" t="s">
        <v>1</v>
      </c>
      <c r="O240" s="187" t="s">
        <v>42</v>
      </c>
      <c r="P240" s="188">
        <f>I240+J240</f>
        <v>0</v>
      </c>
      <c r="Q240" s="188">
        <f>ROUND(I240*H240,2)</f>
        <v>0</v>
      </c>
      <c r="R240" s="188">
        <f>ROUND(J240*H240,2)</f>
        <v>0</v>
      </c>
      <c r="S240" s="76"/>
      <c r="T240" s="189">
        <f>S240*H240</f>
        <v>0</v>
      </c>
      <c r="U240" s="189">
        <v>0.0001</v>
      </c>
      <c r="V240" s="189">
        <f>U240*H240</f>
        <v>0.0037758000000000006</v>
      </c>
      <c r="W240" s="189">
        <v>0</v>
      </c>
      <c r="X240" s="190">
        <f>W240*H240</f>
        <v>0</v>
      </c>
      <c r="Y240" s="37"/>
      <c r="Z240" s="37"/>
      <c r="AA240" s="37"/>
      <c r="AB240" s="37"/>
      <c r="AC240" s="37"/>
      <c r="AD240" s="37"/>
      <c r="AE240" s="37"/>
      <c r="AR240" s="191" t="s">
        <v>171</v>
      </c>
      <c r="AT240" s="191" t="s">
        <v>168</v>
      </c>
      <c r="AU240" s="191" t="s">
        <v>86</v>
      </c>
      <c r="AY240" s="18" t="s">
        <v>148</v>
      </c>
      <c r="BE240" s="192">
        <f>IF(O240="základní",K240,0)</f>
        <v>0</v>
      </c>
      <c r="BF240" s="192">
        <f>IF(O240="snížená",K240,0)</f>
        <v>0</v>
      </c>
      <c r="BG240" s="192">
        <f>IF(O240="zákl. přenesená",K240,0)</f>
        <v>0</v>
      </c>
      <c r="BH240" s="192">
        <f>IF(O240="sníž. přenesená",K240,0)</f>
        <v>0</v>
      </c>
      <c r="BI240" s="192">
        <f>IF(O240="nulová",K240,0)</f>
        <v>0</v>
      </c>
      <c r="BJ240" s="18" t="s">
        <v>84</v>
      </c>
      <c r="BK240" s="192">
        <f>ROUND(P240*H240,2)</f>
        <v>0</v>
      </c>
      <c r="BL240" s="18" t="s">
        <v>155</v>
      </c>
      <c r="BM240" s="191" t="s">
        <v>371</v>
      </c>
    </row>
    <row r="241" spans="1:51" s="13" customFormat="1" ht="12">
      <c r="A241" s="13"/>
      <c r="B241" s="193"/>
      <c r="C241" s="13"/>
      <c r="D241" s="194" t="s">
        <v>157</v>
      </c>
      <c r="E241" s="13"/>
      <c r="F241" s="196" t="s">
        <v>372</v>
      </c>
      <c r="G241" s="13"/>
      <c r="H241" s="197">
        <v>37.758</v>
      </c>
      <c r="I241" s="198"/>
      <c r="J241" s="198"/>
      <c r="K241" s="13"/>
      <c r="L241" s="13"/>
      <c r="M241" s="193"/>
      <c r="N241" s="199"/>
      <c r="O241" s="200"/>
      <c r="P241" s="200"/>
      <c r="Q241" s="200"/>
      <c r="R241" s="200"/>
      <c r="S241" s="200"/>
      <c r="T241" s="200"/>
      <c r="U241" s="200"/>
      <c r="V241" s="200"/>
      <c r="W241" s="200"/>
      <c r="X241" s="201"/>
      <c r="Y241" s="13"/>
      <c r="Z241" s="13"/>
      <c r="AA241" s="13"/>
      <c r="AB241" s="13"/>
      <c r="AC241" s="13"/>
      <c r="AD241" s="13"/>
      <c r="AE241" s="13"/>
      <c r="AT241" s="195" t="s">
        <v>157</v>
      </c>
      <c r="AU241" s="195" t="s">
        <v>86</v>
      </c>
      <c r="AV241" s="13" t="s">
        <v>86</v>
      </c>
      <c r="AW241" s="13" t="s">
        <v>3</v>
      </c>
      <c r="AX241" s="13" t="s">
        <v>84</v>
      </c>
      <c r="AY241" s="195" t="s">
        <v>148</v>
      </c>
    </row>
    <row r="242" spans="1:65" s="2" customFormat="1" ht="24.15" customHeight="1">
      <c r="A242" s="37"/>
      <c r="B242" s="178"/>
      <c r="C242" s="179" t="s">
        <v>373</v>
      </c>
      <c r="D242" s="179" t="s">
        <v>150</v>
      </c>
      <c r="E242" s="180" t="s">
        <v>374</v>
      </c>
      <c r="F242" s="181" t="s">
        <v>375</v>
      </c>
      <c r="G242" s="182" t="s">
        <v>181</v>
      </c>
      <c r="H242" s="183">
        <v>162.1</v>
      </c>
      <c r="I242" s="184"/>
      <c r="J242" s="184"/>
      <c r="K242" s="185">
        <f>ROUND(P242*H242,2)</f>
        <v>0</v>
      </c>
      <c r="L242" s="181" t="s">
        <v>154</v>
      </c>
      <c r="M242" s="38"/>
      <c r="N242" s="186" t="s">
        <v>1</v>
      </c>
      <c r="O242" s="187" t="s">
        <v>42</v>
      </c>
      <c r="P242" s="188">
        <f>I242+J242</f>
        <v>0</v>
      </c>
      <c r="Q242" s="188">
        <f>ROUND(I242*H242,2)</f>
        <v>0</v>
      </c>
      <c r="R242" s="188">
        <f>ROUND(J242*H242,2)</f>
        <v>0</v>
      </c>
      <c r="S242" s="76"/>
      <c r="T242" s="189">
        <f>S242*H242</f>
        <v>0</v>
      </c>
      <c r="U242" s="189">
        <v>0</v>
      </c>
      <c r="V242" s="189">
        <f>U242*H242</f>
        <v>0</v>
      </c>
      <c r="W242" s="189">
        <v>0</v>
      </c>
      <c r="X242" s="190">
        <f>W242*H242</f>
        <v>0</v>
      </c>
      <c r="Y242" s="37"/>
      <c r="Z242" s="37"/>
      <c r="AA242" s="37"/>
      <c r="AB242" s="37"/>
      <c r="AC242" s="37"/>
      <c r="AD242" s="37"/>
      <c r="AE242" s="37"/>
      <c r="AR242" s="191" t="s">
        <v>155</v>
      </c>
      <c r="AT242" s="191" t="s">
        <v>150</v>
      </c>
      <c r="AU242" s="191" t="s">
        <v>86</v>
      </c>
      <c r="AY242" s="18" t="s">
        <v>148</v>
      </c>
      <c r="BE242" s="192">
        <f>IF(O242="základní",K242,0)</f>
        <v>0</v>
      </c>
      <c r="BF242" s="192">
        <f>IF(O242="snížená",K242,0)</f>
        <v>0</v>
      </c>
      <c r="BG242" s="192">
        <f>IF(O242="zákl. přenesená",K242,0)</f>
        <v>0</v>
      </c>
      <c r="BH242" s="192">
        <f>IF(O242="sníž. přenesená",K242,0)</f>
        <v>0</v>
      </c>
      <c r="BI242" s="192">
        <f>IF(O242="nulová",K242,0)</f>
        <v>0</v>
      </c>
      <c r="BJ242" s="18" t="s">
        <v>84</v>
      </c>
      <c r="BK242" s="192">
        <f>ROUND(P242*H242,2)</f>
        <v>0</v>
      </c>
      <c r="BL242" s="18" t="s">
        <v>155</v>
      </c>
      <c r="BM242" s="191" t="s">
        <v>376</v>
      </c>
    </row>
    <row r="243" spans="1:51" s="13" customFormat="1" ht="12">
      <c r="A243" s="13"/>
      <c r="B243" s="193"/>
      <c r="C243" s="13"/>
      <c r="D243" s="194" t="s">
        <v>157</v>
      </c>
      <c r="E243" s="195" t="s">
        <v>1</v>
      </c>
      <c r="F243" s="196" t="s">
        <v>377</v>
      </c>
      <c r="G243" s="13"/>
      <c r="H243" s="197">
        <v>116.1</v>
      </c>
      <c r="I243" s="198"/>
      <c r="J243" s="198"/>
      <c r="K243" s="13"/>
      <c r="L243" s="13"/>
      <c r="M243" s="193"/>
      <c r="N243" s="199"/>
      <c r="O243" s="200"/>
      <c r="P243" s="200"/>
      <c r="Q243" s="200"/>
      <c r="R243" s="200"/>
      <c r="S243" s="200"/>
      <c r="T243" s="200"/>
      <c r="U243" s="200"/>
      <c r="V243" s="200"/>
      <c r="W243" s="200"/>
      <c r="X243" s="201"/>
      <c r="Y243" s="13"/>
      <c r="Z243" s="13"/>
      <c r="AA243" s="13"/>
      <c r="AB243" s="13"/>
      <c r="AC243" s="13"/>
      <c r="AD243" s="13"/>
      <c r="AE243" s="13"/>
      <c r="AT243" s="195" t="s">
        <v>157</v>
      </c>
      <c r="AU243" s="195" t="s">
        <v>86</v>
      </c>
      <c r="AV243" s="13" t="s">
        <v>86</v>
      </c>
      <c r="AW243" s="13" t="s">
        <v>4</v>
      </c>
      <c r="AX243" s="13" t="s">
        <v>79</v>
      </c>
      <c r="AY243" s="195" t="s">
        <v>148</v>
      </c>
    </row>
    <row r="244" spans="1:51" s="13" customFormat="1" ht="12">
      <c r="A244" s="13"/>
      <c r="B244" s="193"/>
      <c r="C244" s="13"/>
      <c r="D244" s="194" t="s">
        <v>157</v>
      </c>
      <c r="E244" s="195" t="s">
        <v>1</v>
      </c>
      <c r="F244" s="196" t="s">
        <v>378</v>
      </c>
      <c r="G244" s="13"/>
      <c r="H244" s="197">
        <v>14.2</v>
      </c>
      <c r="I244" s="198"/>
      <c r="J244" s="198"/>
      <c r="K244" s="13"/>
      <c r="L244" s="13"/>
      <c r="M244" s="193"/>
      <c r="N244" s="199"/>
      <c r="O244" s="200"/>
      <c r="P244" s="200"/>
      <c r="Q244" s="200"/>
      <c r="R244" s="200"/>
      <c r="S244" s="200"/>
      <c r="T244" s="200"/>
      <c r="U244" s="200"/>
      <c r="V244" s="200"/>
      <c r="W244" s="200"/>
      <c r="X244" s="201"/>
      <c r="Y244" s="13"/>
      <c r="Z244" s="13"/>
      <c r="AA244" s="13"/>
      <c r="AB244" s="13"/>
      <c r="AC244" s="13"/>
      <c r="AD244" s="13"/>
      <c r="AE244" s="13"/>
      <c r="AT244" s="195" t="s">
        <v>157</v>
      </c>
      <c r="AU244" s="195" t="s">
        <v>86</v>
      </c>
      <c r="AV244" s="13" t="s">
        <v>86</v>
      </c>
      <c r="AW244" s="13" t="s">
        <v>4</v>
      </c>
      <c r="AX244" s="13" t="s">
        <v>79</v>
      </c>
      <c r="AY244" s="195" t="s">
        <v>148</v>
      </c>
    </row>
    <row r="245" spans="1:51" s="13" customFormat="1" ht="12">
      <c r="A245" s="13"/>
      <c r="B245" s="193"/>
      <c r="C245" s="13"/>
      <c r="D245" s="194" t="s">
        <v>157</v>
      </c>
      <c r="E245" s="195" t="s">
        <v>1</v>
      </c>
      <c r="F245" s="196" t="s">
        <v>379</v>
      </c>
      <c r="G245" s="13"/>
      <c r="H245" s="197">
        <v>31.8</v>
      </c>
      <c r="I245" s="198"/>
      <c r="J245" s="198"/>
      <c r="K245" s="13"/>
      <c r="L245" s="13"/>
      <c r="M245" s="193"/>
      <c r="N245" s="199"/>
      <c r="O245" s="200"/>
      <c r="P245" s="200"/>
      <c r="Q245" s="200"/>
      <c r="R245" s="200"/>
      <c r="S245" s="200"/>
      <c r="T245" s="200"/>
      <c r="U245" s="200"/>
      <c r="V245" s="200"/>
      <c r="W245" s="200"/>
      <c r="X245" s="201"/>
      <c r="Y245" s="13"/>
      <c r="Z245" s="13"/>
      <c r="AA245" s="13"/>
      <c r="AB245" s="13"/>
      <c r="AC245" s="13"/>
      <c r="AD245" s="13"/>
      <c r="AE245" s="13"/>
      <c r="AT245" s="195" t="s">
        <v>157</v>
      </c>
      <c r="AU245" s="195" t="s">
        <v>86</v>
      </c>
      <c r="AV245" s="13" t="s">
        <v>86</v>
      </c>
      <c r="AW245" s="13" t="s">
        <v>4</v>
      </c>
      <c r="AX245" s="13" t="s">
        <v>79</v>
      </c>
      <c r="AY245" s="195" t="s">
        <v>148</v>
      </c>
    </row>
    <row r="246" spans="1:51" s="14" customFormat="1" ht="12">
      <c r="A246" s="14"/>
      <c r="B246" s="212"/>
      <c r="C246" s="14"/>
      <c r="D246" s="194" t="s">
        <v>157</v>
      </c>
      <c r="E246" s="213" t="s">
        <v>1</v>
      </c>
      <c r="F246" s="214" t="s">
        <v>223</v>
      </c>
      <c r="G246" s="14"/>
      <c r="H246" s="215">
        <v>162.1</v>
      </c>
      <c r="I246" s="216"/>
      <c r="J246" s="216"/>
      <c r="K246" s="14"/>
      <c r="L246" s="14"/>
      <c r="M246" s="212"/>
      <c r="N246" s="217"/>
      <c r="O246" s="218"/>
      <c r="P246" s="218"/>
      <c r="Q246" s="218"/>
      <c r="R246" s="218"/>
      <c r="S246" s="218"/>
      <c r="T246" s="218"/>
      <c r="U246" s="218"/>
      <c r="V246" s="218"/>
      <c r="W246" s="218"/>
      <c r="X246" s="219"/>
      <c r="Y246" s="14"/>
      <c r="Z246" s="14"/>
      <c r="AA246" s="14"/>
      <c r="AB246" s="14"/>
      <c r="AC246" s="14"/>
      <c r="AD246" s="14"/>
      <c r="AE246" s="14"/>
      <c r="AT246" s="213" t="s">
        <v>157</v>
      </c>
      <c r="AU246" s="213" t="s">
        <v>86</v>
      </c>
      <c r="AV246" s="14" t="s">
        <v>155</v>
      </c>
      <c r="AW246" s="14" t="s">
        <v>4</v>
      </c>
      <c r="AX246" s="14" t="s">
        <v>84</v>
      </c>
      <c r="AY246" s="213" t="s">
        <v>148</v>
      </c>
    </row>
    <row r="247" spans="1:65" s="2" customFormat="1" ht="24.15" customHeight="1">
      <c r="A247" s="37"/>
      <c r="B247" s="178"/>
      <c r="C247" s="202" t="s">
        <v>380</v>
      </c>
      <c r="D247" s="202" t="s">
        <v>168</v>
      </c>
      <c r="E247" s="203" t="s">
        <v>381</v>
      </c>
      <c r="F247" s="204" t="s">
        <v>382</v>
      </c>
      <c r="G247" s="205" t="s">
        <v>181</v>
      </c>
      <c r="H247" s="206">
        <v>48.3</v>
      </c>
      <c r="I247" s="207"/>
      <c r="J247" s="208"/>
      <c r="K247" s="209">
        <f>ROUND(P247*H247,2)</f>
        <v>0</v>
      </c>
      <c r="L247" s="204" t="s">
        <v>154</v>
      </c>
      <c r="M247" s="210"/>
      <c r="N247" s="211" t="s">
        <v>1</v>
      </c>
      <c r="O247" s="187" t="s">
        <v>42</v>
      </c>
      <c r="P247" s="188">
        <f>I247+J247</f>
        <v>0</v>
      </c>
      <c r="Q247" s="188">
        <f>ROUND(I247*H247,2)</f>
        <v>0</v>
      </c>
      <c r="R247" s="188">
        <f>ROUND(J247*H247,2)</f>
        <v>0</v>
      </c>
      <c r="S247" s="76"/>
      <c r="T247" s="189">
        <f>S247*H247</f>
        <v>0</v>
      </c>
      <c r="U247" s="189">
        <v>0.0003</v>
      </c>
      <c r="V247" s="189">
        <f>U247*H247</f>
        <v>0.014489999999999998</v>
      </c>
      <c r="W247" s="189">
        <v>0</v>
      </c>
      <c r="X247" s="190">
        <f>W247*H247</f>
        <v>0</v>
      </c>
      <c r="Y247" s="37"/>
      <c r="Z247" s="37"/>
      <c r="AA247" s="37"/>
      <c r="AB247" s="37"/>
      <c r="AC247" s="37"/>
      <c r="AD247" s="37"/>
      <c r="AE247" s="37"/>
      <c r="AR247" s="191" t="s">
        <v>171</v>
      </c>
      <c r="AT247" s="191" t="s">
        <v>168</v>
      </c>
      <c r="AU247" s="191" t="s">
        <v>86</v>
      </c>
      <c r="AY247" s="18" t="s">
        <v>148</v>
      </c>
      <c r="BE247" s="192">
        <f>IF(O247="základní",K247,0)</f>
        <v>0</v>
      </c>
      <c r="BF247" s="192">
        <f>IF(O247="snížená",K247,0)</f>
        <v>0</v>
      </c>
      <c r="BG247" s="192">
        <f>IF(O247="zákl. přenesená",K247,0)</f>
        <v>0</v>
      </c>
      <c r="BH247" s="192">
        <f>IF(O247="sníž. přenesená",K247,0)</f>
        <v>0</v>
      </c>
      <c r="BI247" s="192">
        <f>IF(O247="nulová",K247,0)</f>
        <v>0</v>
      </c>
      <c r="BJ247" s="18" t="s">
        <v>84</v>
      </c>
      <c r="BK247" s="192">
        <f>ROUND(P247*H247,2)</f>
        <v>0</v>
      </c>
      <c r="BL247" s="18" t="s">
        <v>155</v>
      </c>
      <c r="BM247" s="191" t="s">
        <v>383</v>
      </c>
    </row>
    <row r="248" spans="1:51" s="13" customFormat="1" ht="12">
      <c r="A248" s="13"/>
      <c r="B248" s="193"/>
      <c r="C248" s="13"/>
      <c r="D248" s="194" t="s">
        <v>157</v>
      </c>
      <c r="E248" s="13"/>
      <c r="F248" s="196" t="s">
        <v>384</v>
      </c>
      <c r="G248" s="13"/>
      <c r="H248" s="197">
        <v>48.3</v>
      </c>
      <c r="I248" s="198"/>
      <c r="J248" s="198"/>
      <c r="K248" s="13"/>
      <c r="L248" s="13"/>
      <c r="M248" s="193"/>
      <c r="N248" s="199"/>
      <c r="O248" s="200"/>
      <c r="P248" s="200"/>
      <c r="Q248" s="200"/>
      <c r="R248" s="200"/>
      <c r="S248" s="200"/>
      <c r="T248" s="200"/>
      <c r="U248" s="200"/>
      <c r="V248" s="200"/>
      <c r="W248" s="200"/>
      <c r="X248" s="201"/>
      <c r="Y248" s="13"/>
      <c r="Z248" s="13"/>
      <c r="AA248" s="13"/>
      <c r="AB248" s="13"/>
      <c r="AC248" s="13"/>
      <c r="AD248" s="13"/>
      <c r="AE248" s="13"/>
      <c r="AT248" s="195" t="s">
        <v>157</v>
      </c>
      <c r="AU248" s="195" t="s">
        <v>86</v>
      </c>
      <c r="AV248" s="13" t="s">
        <v>86</v>
      </c>
      <c r="AW248" s="13" t="s">
        <v>3</v>
      </c>
      <c r="AX248" s="13" t="s">
        <v>84</v>
      </c>
      <c r="AY248" s="195" t="s">
        <v>148</v>
      </c>
    </row>
    <row r="249" spans="1:65" s="2" customFormat="1" ht="24.15" customHeight="1">
      <c r="A249" s="37"/>
      <c r="B249" s="178"/>
      <c r="C249" s="202" t="s">
        <v>385</v>
      </c>
      <c r="D249" s="202" t="s">
        <v>168</v>
      </c>
      <c r="E249" s="203" t="s">
        <v>386</v>
      </c>
      <c r="F249" s="204" t="s">
        <v>387</v>
      </c>
      <c r="G249" s="205" t="s">
        <v>181</v>
      </c>
      <c r="H249" s="206">
        <v>121.905</v>
      </c>
      <c r="I249" s="207"/>
      <c r="J249" s="208"/>
      <c r="K249" s="209">
        <f>ROUND(P249*H249,2)</f>
        <v>0</v>
      </c>
      <c r="L249" s="204" t="s">
        <v>154</v>
      </c>
      <c r="M249" s="210"/>
      <c r="N249" s="211" t="s">
        <v>1</v>
      </c>
      <c r="O249" s="187" t="s">
        <v>42</v>
      </c>
      <c r="P249" s="188">
        <f>I249+J249</f>
        <v>0</v>
      </c>
      <c r="Q249" s="188">
        <f>ROUND(I249*H249,2)</f>
        <v>0</v>
      </c>
      <c r="R249" s="188">
        <f>ROUND(J249*H249,2)</f>
        <v>0</v>
      </c>
      <c r="S249" s="76"/>
      <c r="T249" s="189">
        <f>S249*H249</f>
        <v>0</v>
      </c>
      <c r="U249" s="189">
        <v>0.0001</v>
      </c>
      <c r="V249" s="189">
        <f>U249*H249</f>
        <v>0.0121905</v>
      </c>
      <c r="W249" s="189">
        <v>0</v>
      </c>
      <c r="X249" s="190">
        <f>W249*H249</f>
        <v>0</v>
      </c>
      <c r="Y249" s="37"/>
      <c r="Z249" s="37"/>
      <c r="AA249" s="37"/>
      <c r="AB249" s="37"/>
      <c r="AC249" s="37"/>
      <c r="AD249" s="37"/>
      <c r="AE249" s="37"/>
      <c r="AR249" s="191" t="s">
        <v>171</v>
      </c>
      <c r="AT249" s="191" t="s">
        <v>168</v>
      </c>
      <c r="AU249" s="191" t="s">
        <v>86</v>
      </c>
      <c r="AY249" s="18" t="s">
        <v>148</v>
      </c>
      <c r="BE249" s="192">
        <f>IF(O249="základní",K249,0)</f>
        <v>0</v>
      </c>
      <c r="BF249" s="192">
        <f>IF(O249="snížená",K249,0)</f>
        <v>0</v>
      </c>
      <c r="BG249" s="192">
        <f>IF(O249="zákl. přenesená",K249,0)</f>
        <v>0</v>
      </c>
      <c r="BH249" s="192">
        <f>IF(O249="sníž. přenesená",K249,0)</f>
        <v>0</v>
      </c>
      <c r="BI249" s="192">
        <f>IF(O249="nulová",K249,0)</f>
        <v>0</v>
      </c>
      <c r="BJ249" s="18" t="s">
        <v>84</v>
      </c>
      <c r="BK249" s="192">
        <f>ROUND(P249*H249,2)</f>
        <v>0</v>
      </c>
      <c r="BL249" s="18" t="s">
        <v>155</v>
      </c>
      <c r="BM249" s="191" t="s">
        <v>388</v>
      </c>
    </row>
    <row r="250" spans="1:51" s="13" customFormat="1" ht="12">
      <c r="A250" s="13"/>
      <c r="B250" s="193"/>
      <c r="C250" s="13"/>
      <c r="D250" s="194" t="s">
        <v>157</v>
      </c>
      <c r="E250" s="13"/>
      <c r="F250" s="196" t="s">
        <v>389</v>
      </c>
      <c r="G250" s="13"/>
      <c r="H250" s="197">
        <v>121.905</v>
      </c>
      <c r="I250" s="198"/>
      <c r="J250" s="198"/>
      <c r="K250" s="13"/>
      <c r="L250" s="13"/>
      <c r="M250" s="193"/>
      <c r="N250" s="199"/>
      <c r="O250" s="200"/>
      <c r="P250" s="200"/>
      <c r="Q250" s="200"/>
      <c r="R250" s="200"/>
      <c r="S250" s="200"/>
      <c r="T250" s="200"/>
      <c r="U250" s="200"/>
      <c r="V250" s="200"/>
      <c r="W250" s="200"/>
      <c r="X250" s="201"/>
      <c r="Y250" s="13"/>
      <c r="Z250" s="13"/>
      <c r="AA250" s="13"/>
      <c r="AB250" s="13"/>
      <c r="AC250" s="13"/>
      <c r="AD250" s="13"/>
      <c r="AE250" s="13"/>
      <c r="AT250" s="195" t="s">
        <v>157</v>
      </c>
      <c r="AU250" s="195" t="s">
        <v>86</v>
      </c>
      <c r="AV250" s="13" t="s">
        <v>86</v>
      </c>
      <c r="AW250" s="13" t="s">
        <v>3</v>
      </c>
      <c r="AX250" s="13" t="s">
        <v>84</v>
      </c>
      <c r="AY250" s="195" t="s">
        <v>148</v>
      </c>
    </row>
    <row r="251" spans="1:65" s="2" customFormat="1" ht="24.15" customHeight="1">
      <c r="A251" s="37"/>
      <c r="B251" s="178"/>
      <c r="C251" s="179" t="s">
        <v>390</v>
      </c>
      <c r="D251" s="179" t="s">
        <v>150</v>
      </c>
      <c r="E251" s="180" t="s">
        <v>391</v>
      </c>
      <c r="F251" s="181" t="s">
        <v>392</v>
      </c>
      <c r="G251" s="182" t="s">
        <v>181</v>
      </c>
      <c r="H251" s="183">
        <v>208.1</v>
      </c>
      <c r="I251" s="184"/>
      <c r="J251" s="184"/>
      <c r="K251" s="185">
        <f>ROUND(P251*H251,2)</f>
        <v>0</v>
      </c>
      <c r="L251" s="181" t="s">
        <v>154</v>
      </c>
      <c r="M251" s="38"/>
      <c r="N251" s="186" t="s">
        <v>1</v>
      </c>
      <c r="O251" s="187" t="s">
        <v>42</v>
      </c>
      <c r="P251" s="188">
        <f>I251+J251</f>
        <v>0</v>
      </c>
      <c r="Q251" s="188">
        <f>ROUND(I251*H251,2)</f>
        <v>0</v>
      </c>
      <c r="R251" s="188">
        <f>ROUND(J251*H251,2)</f>
        <v>0</v>
      </c>
      <c r="S251" s="76"/>
      <c r="T251" s="189">
        <f>S251*H251</f>
        <v>0</v>
      </c>
      <c r="U251" s="189">
        <v>0</v>
      </c>
      <c r="V251" s="189">
        <f>U251*H251</f>
        <v>0</v>
      </c>
      <c r="W251" s="189">
        <v>0</v>
      </c>
      <c r="X251" s="190">
        <f>W251*H251</f>
        <v>0</v>
      </c>
      <c r="Y251" s="37"/>
      <c r="Z251" s="37"/>
      <c r="AA251" s="37"/>
      <c r="AB251" s="37"/>
      <c r="AC251" s="37"/>
      <c r="AD251" s="37"/>
      <c r="AE251" s="37"/>
      <c r="AR251" s="191" t="s">
        <v>155</v>
      </c>
      <c r="AT251" s="191" t="s">
        <v>150</v>
      </c>
      <c r="AU251" s="191" t="s">
        <v>86</v>
      </c>
      <c r="AY251" s="18" t="s">
        <v>148</v>
      </c>
      <c r="BE251" s="192">
        <f>IF(O251="základní",K251,0)</f>
        <v>0</v>
      </c>
      <c r="BF251" s="192">
        <f>IF(O251="snížená",K251,0)</f>
        <v>0</v>
      </c>
      <c r="BG251" s="192">
        <f>IF(O251="zákl. přenesená",K251,0)</f>
        <v>0</v>
      </c>
      <c r="BH251" s="192">
        <f>IF(O251="sníž. přenesená",K251,0)</f>
        <v>0</v>
      </c>
      <c r="BI251" s="192">
        <f>IF(O251="nulová",K251,0)</f>
        <v>0</v>
      </c>
      <c r="BJ251" s="18" t="s">
        <v>84</v>
      </c>
      <c r="BK251" s="192">
        <f>ROUND(P251*H251,2)</f>
        <v>0</v>
      </c>
      <c r="BL251" s="18" t="s">
        <v>155</v>
      </c>
      <c r="BM251" s="191" t="s">
        <v>393</v>
      </c>
    </row>
    <row r="252" spans="1:51" s="13" customFormat="1" ht="12">
      <c r="A252" s="13"/>
      <c r="B252" s="193"/>
      <c r="C252" s="13"/>
      <c r="D252" s="194" t="s">
        <v>157</v>
      </c>
      <c r="E252" s="195" t="s">
        <v>1</v>
      </c>
      <c r="F252" s="196" t="s">
        <v>394</v>
      </c>
      <c r="G252" s="13"/>
      <c r="H252" s="197">
        <v>208.1</v>
      </c>
      <c r="I252" s="198"/>
      <c r="J252" s="198"/>
      <c r="K252" s="13"/>
      <c r="L252" s="13"/>
      <c r="M252" s="193"/>
      <c r="N252" s="199"/>
      <c r="O252" s="200"/>
      <c r="P252" s="200"/>
      <c r="Q252" s="200"/>
      <c r="R252" s="200"/>
      <c r="S252" s="200"/>
      <c r="T252" s="200"/>
      <c r="U252" s="200"/>
      <c r="V252" s="200"/>
      <c r="W252" s="200"/>
      <c r="X252" s="201"/>
      <c r="Y252" s="13"/>
      <c r="Z252" s="13"/>
      <c r="AA252" s="13"/>
      <c r="AB252" s="13"/>
      <c r="AC252" s="13"/>
      <c r="AD252" s="13"/>
      <c r="AE252" s="13"/>
      <c r="AT252" s="195" t="s">
        <v>157</v>
      </c>
      <c r="AU252" s="195" t="s">
        <v>86</v>
      </c>
      <c r="AV252" s="13" t="s">
        <v>86</v>
      </c>
      <c r="AW252" s="13" t="s">
        <v>4</v>
      </c>
      <c r="AX252" s="13" t="s">
        <v>84</v>
      </c>
      <c r="AY252" s="195" t="s">
        <v>148</v>
      </c>
    </row>
    <row r="253" spans="1:65" s="2" customFormat="1" ht="24.15" customHeight="1">
      <c r="A253" s="37"/>
      <c r="B253" s="178"/>
      <c r="C253" s="202" t="s">
        <v>395</v>
      </c>
      <c r="D253" s="202" t="s">
        <v>168</v>
      </c>
      <c r="E253" s="203" t="s">
        <v>396</v>
      </c>
      <c r="F253" s="204" t="s">
        <v>397</v>
      </c>
      <c r="G253" s="205" t="s">
        <v>181</v>
      </c>
      <c r="H253" s="206">
        <v>218.505</v>
      </c>
      <c r="I253" s="207"/>
      <c r="J253" s="208"/>
      <c r="K253" s="209">
        <f>ROUND(P253*H253,2)</f>
        <v>0</v>
      </c>
      <c r="L253" s="204" t="s">
        <v>154</v>
      </c>
      <c r="M253" s="210"/>
      <c r="N253" s="211" t="s">
        <v>1</v>
      </c>
      <c r="O253" s="187" t="s">
        <v>42</v>
      </c>
      <c r="P253" s="188">
        <f>I253+J253</f>
        <v>0</v>
      </c>
      <c r="Q253" s="188">
        <f>ROUND(I253*H253,2)</f>
        <v>0</v>
      </c>
      <c r="R253" s="188">
        <f>ROUND(J253*H253,2)</f>
        <v>0</v>
      </c>
      <c r="S253" s="76"/>
      <c r="T253" s="189">
        <f>S253*H253</f>
        <v>0</v>
      </c>
      <c r="U253" s="189">
        <v>0.0005</v>
      </c>
      <c r="V253" s="189">
        <f>U253*H253</f>
        <v>0.1092525</v>
      </c>
      <c r="W253" s="189">
        <v>0</v>
      </c>
      <c r="X253" s="190">
        <f>W253*H253</f>
        <v>0</v>
      </c>
      <c r="Y253" s="37"/>
      <c r="Z253" s="37"/>
      <c r="AA253" s="37"/>
      <c r="AB253" s="37"/>
      <c r="AC253" s="37"/>
      <c r="AD253" s="37"/>
      <c r="AE253" s="37"/>
      <c r="AR253" s="191" t="s">
        <v>171</v>
      </c>
      <c r="AT253" s="191" t="s">
        <v>168</v>
      </c>
      <c r="AU253" s="191" t="s">
        <v>86</v>
      </c>
      <c r="AY253" s="18" t="s">
        <v>148</v>
      </c>
      <c r="BE253" s="192">
        <f>IF(O253="základní",K253,0)</f>
        <v>0</v>
      </c>
      <c r="BF253" s="192">
        <f>IF(O253="snížená",K253,0)</f>
        <v>0</v>
      </c>
      <c r="BG253" s="192">
        <f>IF(O253="zákl. přenesená",K253,0)</f>
        <v>0</v>
      </c>
      <c r="BH253" s="192">
        <f>IF(O253="sníž. přenesená",K253,0)</f>
        <v>0</v>
      </c>
      <c r="BI253" s="192">
        <f>IF(O253="nulová",K253,0)</f>
        <v>0</v>
      </c>
      <c r="BJ253" s="18" t="s">
        <v>84</v>
      </c>
      <c r="BK253" s="192">
        <f>ROUND(P253*H253,2)</f>
        <v>0</v>
      </c>
      <c r="BL253" s="18" t="s">
        <v>155</v>
      </c>
      <c r="BM253" s="191" t="s">
        <v>398</v>
      </c>
    </row>
    <row r="254" spans="1:51" s="13" customFormat="1" ht="12">
      <c r="A254" s="13"/>
      <c r="B254" s="193"/>
      <c r="C254" s="13"/>
      <c r="D254" s="194" t="s">
        <v>157</v>
      </c>
      <c r="E254" s="13"/>
      <c r="F254" s="196" t="s">
        <v>399</v>
      </c>
      <c r="G254" s="13"/>
      <c r="H254" s="197">
        <v>218.505</v>
      </c>
      <c r="I254" s="198"/>
      <c r="J254" s="198"/>
      <c r="K254" s="13"/>
      <c r="L254" s="13"/>
      <c r="M254" s="193"/>
      <c r="N254" s="199"/>
      <c r="O254" s="200"/>
      <c r="P254" s="200"/>
      <c r="Q254" s="200"/>
      <c r="R254" s="200"/>
      <c r="S254" s="200"/>
      <c r="T254" s="200"/>
      <c r="U254" s="200"/>
      <c r="V254" s="200"/>
      <c r="W254" s="200"/>
      <c r="X254" s="201"/>
      <c r="Y254" s="13"/>
      <c r="Z254" s="13"/>
      <c r="AA254" s="13"/>
      <c r="AB254" s="13"/>
      <c r="AC254" s="13"/>
      <c r="AD254" s="13"/>
      <c r="AE254" s="13"/>
      <c r="AT254" s="195" t="s">
        <v>157</v>
      </c>
      <c r="AU254" s="195" t="s">
        <v>86</v>
      </c>
      <c r="AV254" s="13" t="s">
        <v>86</v>
      </c>
      <c r="AW254" s="13" t="s">
        <v>3</v>
      </c>
      <c r="AX254" s="13" t="s">
        <v>84</v>
      </c>
      <c r="AY254" s="195" t="s">
        <v>148</v>
      </c>
    </row>
    <row r="255" spans="1:65" s="2" customFormat="1" ht="24.15" customHeight="1">
      <c r="A255" s="37"/>
      <c r="B255" s="178"/>
      <c r="C255" s="179" t="s">
        <v>400</v>
      </c>
      <c r="D255" s="179" t="s">
        <v>150</v>
      </c>
      <c r="E255" s="180" t="s">
        <v>401</v>
      </c>
      <c r="F255" s="181" t="s">
        <v>402</v>
      </c>
      <c r="G255" s="182" t="s">
        <v>153</v>
      </c>
      <c r="H255" s="183">
        <v>60.73</v>
      </c>
      <c r="I255" s="184"/>
      <c r="J255" s="184"/>
      <c r="K255" s="185">
        <f>ROUND(P255*H255,2)</f>
        <v>0</v>
      </c>
      <c r="L255" s="181" t="s">
        <v>154</v>
      </c>
      <c r="M255" s="38"/>
      <c r="N255" s="186" t="s">
        <v>1</v>
      </c>
      <c r="O255" s="187" t="s">
        <v>42</v>
      </c>
      <c r="P255" s="188">
        <f>I255+J255</f>
        <v>0</v>
      </c>
      <c r="Q255" s="188">
        <f>ROUND(I255*H255,2)</f>
        <v>0</v>
      </c>
      <c r="R255" s="188">
        <f>ROUND(J255*H255,2)</f>
        <v>0</v>
      </c>
      <c r="S255" s="76"/>
      <c r="T255" s="189">
        <f>S255*H255</f>
        <v>0</v>
      </c>
      <c r="U255" s="189">
        <v>0.00835</v>
      </c>
      <c r="V255" s="189">
        <f>U255*H255</f>
        <v>0.5070954999999999</v>
      </c>
      <c r="W255" s="189">
        <v>0</v>
      </c>
      <c r="X255" s="190">
        <f>W255*H255</f>
        <v>0</v>
      </c>
      <c r="Y255" s="37"/>
      <c r="Z255" s="37"/>
      <c r="AA255" s="37"/>
      <c r="AB255" s="37"/>
      <c r="AC255" s="37"/>
      <c r="AD255" s="37"/>
      <c r="AE255" s="37"/>
      <c r="AR255" s="191" t="s">
        <v>155</v>
      </c>
      <c r="AT255" s="191" t="s">
        <v>150</v>
      </c>
      <c r="AU255" s="191" t="s">
        <v>86</v>
      </c>
      <c r="AY255" s="18" t="s">
        <v>148</v>
      </c>
      <c r="BE255" s="192">
        <f>IF(O255="základní",K255,0)</f>
        <v>0</v>
      </c>
      <c r="BF255" s="192">
        <f>IF(O255="snížená",K255,0)</f>
        <v>0</v>
      </c>
      <c r="BG255" s="192">
        <f>IF(O255="zákl. přenesená",K255,0)</f>
        <v>0</v>
      </c>
      <c r="BH255" s="192">
        <f>IF(O255="sníž. přenesená",K255,0)</f>
        <v>0</v>
      </c>
      <c r="BI255" s="192">
        <f>IF(O255="nulová",K255,0)</f>
        <v>0</v>
      </c>
      <c r="BJ255" s="18" t="s">
        <v>84</v>
      </c>
      <c r="BK255" s="192">
        <f>ROUND(P255*H255,2)</f>
        <v>0</v>
      </c>
      <c r="BL255" s="18" t="s">
        <v>155</v>
      </c>
      <c r="BM255" s="191" t="s">
        <v>403</v>
      </c>
    </row>
    <row r="256" spans="1:51" s="13" customFormat="1" ht="12">
      <c r="A256" s="13"/>
      <c r="B256" s="193"/>
      <c r="C256" s="13"/>
      <c r="D256" s="194" t="s">
        <v>157</v>
      </c>
      <c r="E256" s="195" t="s">
        <v>1</v>
      </c>
      <c r="F256" s="196" t="s">
        <v>404</v>
      </c>
      <c r="G256" s="13"/>
      <c r="H256" s="197">
        <v>53.25</v>
      </c>
      <c r="I256" s="198"/>
      <c r="J256" s="198"/>
      <c r="K256" s="13"/>
      <c r="L256" s="13"/>
      <c r="M256" s="193"/>
      <c r="N256" s="199"/>
      <c r="O256" s="200"/>
      <c r="P256" s="200"/>
      <c r="Q256" s="200"/>
      <c r="R256" s="200"/>
      <c r="S256" s="200"/>
      <c r="T256" s="200"/>
      <c r="U256" s="200"/>
      <c r="V256" s="200"/>
      <c r="W256" s="200"/>
      <c r="X256" s="201"/>
      <c r="Y256" s="13"/>
      <c r="Z256" s="13"/>
      <c r="AA256" s="13"/>
      <c r="AB256" s="13"/>
      <c r="AC256" s="13"/>
      <c r="AD256" s="13"/>
      <c r="AE256" s="13"/>
      <c r="AT256" s="195" t="s">
        <v>157</v>
      </c>
      <c r="AU256" s="195" t="s">
        <v>86</v>
      </c>
      <c r="AV256" s="13" t="s">
        <v>86</v>
      </c>
      <c r="AW256" s="13" t="s">
        <v>4</v>
      </c>
      <c r="AX256" s="13" t="s">
        <v>79</v>
      </c>
      <c r="AY256" s="195" t="s">
        <v>148</v>
      </c>
    </row>
    <row r="257" spans="1:51" s="13" customFormat="1" ht="12">
      <c r="A257" s="13"/>
      <c r="B257" s="193"/>
      <c r="C257" s="13"/>
      <c r="D257" s="194" t="s">
        <v>157</v>
      </c>
      <c r="E257" s="195" t="s">
        <v>1</v>
      </c>
      <c r="F257" s="196" t="s">
        <v>405</v>
      </c>
      <c r="G257" s="13"/>
      <c r="H257" s="197">
        <v>7.48</v>
      </c>
      <c r="I257" s="198"/>
      <c r="J257" s="198"/>
      <c r="K257" s="13"/>
      <c r="L257" s="13"/>
      <c r="M257" s="193"/>
      <c r="N257" s="199"/>
      <c r="O257" s="200"/>
      <c r="P257" s="200"/>
      <c r="Q257" s="200"/>
      <c r="R257" s="200"/>
      <c r="S257" s="200"/>
      <c r="T257" s="200"/>
      <c r="U257" s="200"/>
      <c r="V257" s="200"/>
      <c r="W257" s="200"/>
      <c r="X257" s="201"/>
      <c r="Y257" s="13"/>
      <c r="Z257" s="13"/>
      <c r="AA257" s="13"/>
      <c r="AB257" s="13"/>
      <c r="AC257" s="13"/>
      <c r="AD257" s="13"/>
      <c r="AE257" s="13"/>
      <c r="AT257" s="195" t="s">
        <v>157</v>
      </c>
      <c r="AU257" s="195" t="s">
        <v>86</v>
      </c>
      <c r="AV257" s="13" t="s">
        <v>86</v>
      </c>
      <c r="AW257" s="13" t="s">
        <v>4</v>
      </c>
      <c r="AX257" s="13" t="s">
        <v>79</v>
      </c>
      <c r="AY257" s="195" t="s">
        <v>148</v>
      </c>
    </row>
    <row r="258" spans="1:51" s="14" customFormat="1" ht="12">
      <c r="A258" s="14"/>
      <c r="B258" s="212"/>
      <c r="C258" s="14"/>
      <c r="D258" s="194" t="s">
        <v>157</v>
      </c>
      <c r="E258" s="213" t="s">
        <v>1</v>
      </c>
      <c r="F258" s="214" t="s">
        <v>223</v>
      </c>
      <c r="G258" s="14"/>
      <c r="H258" s="215">
        <v>60.73</v>
      </c>
      <c r="I258" s="216"/>
      <c r="J258" s="216"/>
      <c r="K258" s="14"/>
      <c r="L258" s="14"/>
      <c r="M258" s="212"/>
      <c r="N258" s="217"/>
      <c r="O258" s="218"/>
      <c r="P258" s="218"/>
      <c r="Q258" s="218"/>
      <c r="R258" s="218"/>
      <c r="S258" s="218"/>
      <c r="T258" s="218"/>
      <c r="U258" s="218"/>
      <c r="V258" s="218"/>
      <c r="W258" s="218"/>
      <c r="X258" s="219"/>
      <c r="Y258" s="14"/>
      <c r="Z258" s="14"/>
      <c r="AA258" s="14"/>
      <c r="AB258" s="14"/>
      <c r="AC258" s="14"/>
      <c r="AD258" s="14"/>
      <c r="AE258" s="14"/>
      <c r="AT258" s="213" t="s">
        <v>157</v>
      </c>
      <c r="AU258" s="213" t="s">
        <v>86</v>
      </c>
      <c r="AV258" s="14" t="s">
        <v>155</v>
      </c>
      <c r="AW258" s="14" t="s">
        <v>4</v>
      </c>
      <c r="AX258" s="14" t="s">
        <v>84</v>
      </c>
      <c r="AY258" s="213" t="s">
        <v>148</v>
      </c>
    </row>
    <row r="259" spans="1:65" s="2" customFormat="1" ht="24.15" customHeight="1">
      <c r="A259" s="37"/>
      <c r="B259" s="178"/>
      <c r="C259" s="202" t="s">
        <v>406</v>
      </c>
      <c r="D259" s="202" t="s">
        <v>168</v>
      </c>
      <c r="E259" s="203" t="s">
        <v>407</v>
      </c>
      <c r="F259" s="204" t="s">
        <v>408</v>
      </c>
      <c r="G259" s="205" t="s">
        <v>153</v>
      </c>
      <c r="H259" s="206">
        <v>7.854</v>
      </c>
      <c r="I259" s="207"/>
      <c r="J259" s="208"/>
      <c r="K259" s="209">
        <f>ROUND(P259*H259,2)</f>
        <v>0</v>
      </c>
      <c r="L259" s="204" t="s">
        <v>154</v>
      </c>
      <c r="M259" s="210"/>
      <c r="N259" s="211" t="s">
        <v>1</v>
      </c>
      <c r="O259" s="187" t="s">
        <v>42</v>
      </c>
      <c r="P259" s="188">
        <f>I259+J259</f>
        <v>0</v>
      </c>
      <c r="Q259" s="188">
        <f>ROUND(I259*H259,2)</f>
        <v>0</v>
      </c>
      <c r="R259" s="188">
        <f>ROUND(J259*H259,2)</f>
        <v>0</v>
      </c>
      <c r="S259" s="76"/>
      <c r="T259" s="189">
        <f>S259*H259</f>
        <v>0</v>
      </c>
      <c r="U259" s="189">
        <v>0.0024</v>
      </c>
      <c r="V259" s="189">
        <f>U259*H259</f>
        <v>0.018849599999999998</v>
      </c>
      <c r="W259" s="189">
        <v>0</v>
      </c>
      <c r="X259" s="190">
        <f>W259*H259</f>
        <v>0</v>
      </c>
      <c r="Y259" s="37"/>
      <c r="Z259" s="37"/>
      <c r="AA259" s="37"/>
      <c r="AB259" s="37"/>
      <c r="AC259" s="37"/>
      <c r="AD259" s="37"/>
      <c r="AE259" s="37"/>
      <c r="AR259" s="191" t="s">
        <v>171</v>
      </c>
      <c r="AT259" s="191" t="s">
        <v>168</v>
      </c>
      <c r="AU259" s="191" t="s">
        <v>86</v>
      </c>
      <c r="AY259" s="18" t="s">
        <v>148</v>
      </c>
      <c r="BE259" s="192">
        <f>IF(O259="základní",K259,0)</f>
        <v>0</v>
      </c>
      <c r="BF259" s="192">
        <f>IF(O259="snížená",K259,0)</f>
        <v>0</v>
      </c>
      <c r="BG259" s="192">
        <f>IF(O259="zákl. přenesená",K259,0)</f>
        <v>0</v>
      </c>
      <c r="BH259" s="192">
        <f>IF(O259="sníž. přenesená",K259,0)</f>
        <v>0</v>
      </c>
      <c r="BI259" s="192">
        <f>IF(O259="nulová",K259,0)</f>
        <v>0</v>
      </c>
      <c r="BJ259" s="18" t="s">
        <v>84</v>
      </c>
      <c r="BK259" s="192">
        <f>ROUND(P259*H259,2)</f>
        <v>0</v>
      </c>
      <c r="BL259" s="18" t="s">
        <v>155</v>
      </c>
      <c r="BM259" s="191" t="s">
        <v>409</v>
      </c>
    </row>
    <row r="260" spans="1:51" s="13" customFormat="1" ht="12">
      <c r="A260" s="13"/>
      <c r="B260" s="193"/>
      <c r="C260" s="13"/>
      <c r="D260" s="194" t="s">
        <v>157</v>
      </c>
      <c r="E260" s="13"/>
      <c r="F260" s="196" t="s">
        <v>410</v>
      </c>
      <c r="G260" s="13"/>
      <c r="H260" s="197">
        <v>7.854</v>
      </c>
      <c r="I260" s="198"/>
      <c r="J260" s="198"/>
      <c r="K260" s="13"/>
      <c r="L260" s="13"/>
      <c r="M260" s="193"/>
      <c r="N260" s="199"/>
      <c r="O260" s="200"/>
      <c r="P260" s="200"/>
      <c r="Q260" s="200"/>
      <c r="R260" s="200"/>
      <c r="S260" s="200"/>
      <c r="T260" s="200"/>
      <c r="U260" s="200"/>
      <c r="V260" s="200"/>
      <c r="W260" s="200"/>
      <c r="X260" s="201"/>
      <c r="Y260" s="13"/>
      <c r="Z260" s="13"/>
      <c r="AA260" s="13"/>
      <c r="AB260" s="13"/>
      <c r="AC260" s="13"/>
      <c r="AD260" s="13"/>
      <c r="AE260" s="13"/>
      <c r="AT260" s="195" t="s">
        <v>157</v>
      </c>
      <c r="AU260" s="195" t="s">
        <v>86</v>
      </c>
      <c r="AV260" s="13" t="s">
        <v>86</v>
      </c>
      <c r="AW260" s="13" t="s">
        <v>3</v>
      </c>
      <c r="AX260" s="13" t="s">
        <v>84</v>
      </c>
      <c r="AY260" s="195" t="s">
        <v>148</v>
      </c>
    </row>
    <row r="261" spans="1:65" s="2" customFormat="1" ht="24.15" customHeight="1">
      <c r="A261" s="37"/>
      <c r="B261" s="178"/>
      <c r="C261" s="202" t="s">
        <v>411</v>
      </c>
      <c r="D261" s="202" t="s">
        <v>168</v>
      </c>
      <c r="E261" s="203" t="s">
        <v>412</v>
      </c>
      <c r="F261" s="204" t="s">
        <v>413</v>
      </c>
      <c r="G261" s="205" t="s">
        <v>153</v>
      </c>
      <c r="H261" s="206">
        <v>54.315</v>
      </c>
      <c r="I261" s="207"/>
      <c r="J261" s="208"/>
      <c r="K261" s="209">
        <f>ROUND(P261*H261,2)</f>
        <v>0</v>
      </c>
      <c r="L261" s="204" t="s">
        <v>154</v>
      </c>
      <c r="M261" s="210"/>
      <c r="N261" s="211" t="s">
        <v>1</v>
      </c>
      <c r="O261" s="187" t="s">
        <v>42</v>
      </c>
      <c r="P261" s="188">
        <f>I261+J261</f>
        <v>0</v>
      </c>
      <c r="Q261" s="188">
        <f>ROUND(I261*H261,2)</f>
        <v>0</v>
      </c>
      <c r="R261" s="188">
        <f>ROUND(J261*H261,2)</f>
        <v>0</v>
      </c>
      <c r="S261" s="76"/>
      <c r="T261" s="189">
        <f>S261*H261</f>
        <v>0</v>
      </c>
      <c r="U261" s="189">
        <v>0.00188</v>
      </c>
      <c r="V261" s="189">
        <f>U261*H261</f>
        <v>0.10211219999999999</v>
      </c>
      <c r="W261" s="189">
        <v>0</v>
      </c>
      <c r="X261" s="190">
        <f>W261*H261</f>
        <v>0</v>
      </c>
      <c r="Y261" s="37"/>
      <c r="Z261" s="37"/>
      <c r="AA261" s="37"/>
      <c r="AB261" s="37"/>
      <c r="AC261" s="37"/>
      <c r="AD261" s="37"/>
      <c r="AE261" s="37"/>
      <c r="AR261" s="191" t="s">
        <v>171</v>
      </c>
      <c r="AT261" s="191" t="s">
        <v>168</v>
      </c>
      <c r="AU261" s="191" t="s">
        <v>86</v>
      </c>
      <c r="AY261" s="18" t="s">
        <v>148</v>
      </c>
      <c r="BE261" s="192">
        <f>IF(O261="základní",K261,0)</f>
        <v>0</v>
      </c>
      <c r="BF261" s="192">
        <f>IF(O261="snížená",K261,0)</f>
        <v>0</v>
      </c>
      <c r="BG261" s="192">
        <f>IF(O261="zákl. přenesená",K261,0)</f>
        <v>0</v>
      </c>
      <c r="BH261" s="192">
        <f>IF(O261="sníž. přenesená",K261,0)</f>
        <v>0</v>
      </c>
      <c r="BI261" s="192">
        <f>IF(O261="nulová",K261,0)</f>
        <v>0</v>
      </c>
      <c r="BJ261" s="18" t="s">
        <v>84</v>
      </c>
      <c r="BK261" s="192">
        <f>ROUND(P261*H261,2)</f>
        <v>0</v>
      </c>
      <c r="BL261" s="18" t="s">
        <v>155</v>
      </c>
      <c r="BM261" s="191" t="s">
        <v>414</v>
      </c>
    </row>
    <row r="262" spans="1:51" s="13" customFormat="1" ht="12">
      <c r="A262" s="13"/>
      <c r="B262" s="193"/>
      <c r="C262" s="13"/>
      <c r="D262" s="194" t="s">
        <v>157</v>
      </c>
      <c r="E262" s="13"/>
      <c r="F262" s="196" t="s">
        <v>415</v>
      </c>
      <c r="G262" s="13"/>
      <c r="H262" s="197">
        <v>54.315</v>
      </c>
      <c r="I262" s="198"/>
      <c r="J262" s="198"/>
      <c r="K262" s="13"/>
      <c r="L262" s="13"/>
      <c r="M262" s="193"/>
      <c r="N262" s="199"/>
      <c r="O262" s="200"/>
      <c r="P262" s="200"/>
      <c r="Q262" s="200"/>
      <c r="R262" s="200"/>
      <c r="S262" s="200"/>
      <c r="T262" s="200"/>
      <c r="U262" s="200"/>
      <c r="V262" s="200"/>
      <c r="W262" s="200"/>
      <c r="X262" s="201"/>
      <c r="Y262" s="13"/>
      <c r="Z262" s="13"/>
      <c r="AA262" s="13"/>
      <c r="AB262" s="13"/>
      <c r="AC262" s="13"/>
      <c r="AD262" s="13"/>
      <c r="AE262" s="13"/>
      <c r="AT262" s="195" t="s">
        <v>157</v>
      </c>
      <c r="AU262" s="195" t="s">
        <v>86</v>
      </c>
      <c r="AV262" s="13" t="s">
        <v>86</v>
      </c>
      <c r="AW262" s="13" t="s">
        <v>3</v>
      </c>
      <c r="AX262" s="13" t="s">
        <v>84</v>
      </c>
      <c r="AY262" s="195" t="s">
        <v>148</v>
      </c>
    </row>
    <row r="263" spans="1:65" s="2" customFormat="1" ht="24.15" customHeight="1">
      <c r="A263" s="37"/>
      <c r="B263" s="178"/>
      <c r="C263" s="179" t="s">
        <v>416</v>
      </c>
      <c r="D263" s="179" t="s">
        <v>150</v>
      </c>
      <c r="E263" s="180" t="s">
        <v>417</v>
      </c>
      <c r="F263" s="181" t="s">
        <v>418</v>
      </c>
      <c r="G263" s="182" t="s">
        <v>153</v>
      </c>
      <c r="H263" s="183">
        <v>509.23</v>
      </c>
      <c r="I263" s="184"/>
      <c r="J263" s="184"/>
      <c r="K263" s="185">
        <f>ROUND(P263*H263,2)</f>
        <v>0</v>
      </c>
      <c r="L263" s="181" t="s">
        <v>154</v>
      </c>
      <c r="M263" s="38"/>
      <c r="N263" s="186" t="s">
        <v>1</v>
      </c>
      <c r="O263" s="187" t="s">
        <v>42</v>
      </c>
      <c r="P263" s="188">
        <f>I263+J263</f>
        <v>0</v>
      </c>
      <c r="Q263" s="188">
        <f>ROUND(I263*H263,2)</f>
        <v>0</v>
      </c>
      <c r="R263" s="188">
        <f>ROUND(J263*H263,2)</f>
        <v>0</v>
      </c>
      <c r="S263" s="76"/>
      <c r="T263" s="189">
        <f>S263*H263</f>
        <v>0</v>
      </c>
      <c r="U263" s="189">
        <v>0.0086</v>
      </c>
      <c r="V263" s="189">
        <f>U263*H263</f>
        <v>4.379378</v>
      </c>
      <c r="W263" s="189">
        <v>0</v>
      </c>
      <c r="X263" s="190">
        <f>W263*H263</f>
        <v>0</v>
      </c>
      <c r="Y263" s="37"/>
      <c r="Z263" s="37"/>
      <c r="AA263" s="37"/>
      <c r="AB263" s="37"/>
      <c r="AC263" s="37"/>
      <c r="AD263" s="37"/>
      <c r="AE263" s="37"/>
      <c r="AR263" s="191" t="s">
        <v>155</v>
      </c>
      <c r="AT263" s="191" t="s">
        <v>150</v>
      </c>
      <c r="AU263" s="191" t="s">
        <v>86</v>
      </c>
      <c r="AY263" s="18" t="s">
        <v>148</v>
      </c>
      <c r="BE263" s="192">
        <f>IF(O263="základní",K263,0)</f>
        <v>0</v>
      </c>
      <c r="BF263" s="192">
        <f>IF(O263="snížená",K263,0)</f>
        <v>0</v>
      </c>
      <c r="BG263" s="192">
        <f>IF(O263="zákl. přenesená",K263,0)</f>
        <v>0</v>
      </c>
      <c r="BH263" s="192">
        <f>IF(O263="sníž. přenesená",K263,0)</f>
        <v>0</v>
      </c>
      <c r="BI263" s="192">
        <f>IF(O263="nulová",K263,0)</f>
        <v>0</v>
      </c>
      <c r="BJ263" s="18" t="s">
        <v>84</v>
      </c>
      <c r="BK263" s="192">
        <f>ROUND(P263*H263,2)</f>
        <v>0</v>
      </c>
      <c r="BL263" s="18" t="s">
        <v>155</v>
      </c>
      <c r="BM263" s="191" t="s">
        <v>419</v>
      </c>
    </row>
    <row r="264" spans="1:51" s="13" customFormat="1" ht="12">
      <c r="A264" s="13"/>
      <c r="B264" s="193"/>
      <c r="C264" s="13"/>
      <c r="D264" s="194" t="s">
        <v>157</v>
      </c>
      <c r="E264" s="195" t="s">
        <v>1</v>
      </c>
      <c r="F264" s="196" t="s">
        <v>420</v>
      </c>
      <c r="G264" s="13"/>
      <c r="H264" s="197">
        <v>408.95</v>
      </c>
      <c r="I264" s="198"/>
      <c r="J264" s="198"/>
      <c r="K264" s="13"/>
      <c r="L264" s="13"/>
      <c r="M264" s="193"/>
      <c r="N264" s="199"/>
      <c r="O264" s="200"/>
      <c r="P264" s="200"/>
      <c r="Q264" s="200"/>
      <c r="R264" s="200"/>
      <c r="S264" s="200"/>
      <c r="T264" s="200"/>
      <c r="U264" s="200"/>
      <c r="V264" s="200"/>
      <c r="W264" s="200"/>
      <c r="X264" s="201"/>
      <c r="Y264" s="13"/>
      <c r="Z264" s="13"/>
      <c r="AA264" s="13"/>
      <c r="AB264" s="13"/>
      <c r="AC264" s="13"/>
      <c r="AD264" s="13"/>
      <c r="AE264" s="13"/>
      <c r="AT264" s="195" t="s">
        <v>157</v>
      </c>
      <c r="AU264" s="195" t="s">
        <v>86</v>
      </c>
      <c r="AV264" s="13" t="s">
        <v>86</v>
      </c>
      <c r="AW264" s="13" t="s">
        <v>4</v>
      </c>
      <c r="AX264" s="13" t="s">
        <v>79</v>
      </c>
      <c r="AY264" s="195" t="s">
        <v>148</v>
      </c>
    </row>
    <row r="265" spans="1:51" s="13" customFormat="1" ht="12">
      <c r="A265" s="13"/>
      <c r="B265" s="193"/>
      <c r="C265" s="13"/>
      <c r="D265" s="194" t="s">
        <v>157</v>
      </c>
      <c r="E265" s="195" t="s">
        <v>1</v>
      </c>
      <c r="F265" s="196" t="s">
        <v>421</v>
      </c>
      <c r="G265" s="13"/>
      <c r="H265" s="197">
        <v>53.72</v>
      </c>
      <c r="I265" s="198"/>
      <c r="J265" s="198"/>
      <c r="K265" s="13"/>
      <c r="L265" s="13"/>
      <c r="M265" s="193"/>
      <c r="N265" s="199"/>
      <c r="O265" s="200"/>
      <c r="P265" s="200"/>
      <c r="Q265" s="200"/>
      <c r="R265" s="200"/>
      <c r="S265" s="200"/>
      <c r="T265" s="200"/>
      <c r="U265" s="200"/>
      <c r="V265" s="200"/>
      <c r="W265" s="200"/>
      <c r="X265" s="201"/>
      <c r="Y265" s="13"/>
      <c r="Z265" s="13"/>
      <c r="AA265" s="13"/>
      <c r="AB265" s="13"/>
      <c r="AC265" s="13"/>
      <c r="AD265" s="13"/>
      <c r="AE265" s="13"/>
      <c r="AT265" s="195" t="s">
        <v>157</v>
      </c>
      <c r="AU265" s="195" t="s">
        <v>86</v>
      </c>
      <c r="AV265" s="13" t="s">
        <v>86</v>
      </c>
      <c r="AW265" s="13" t="s">
        <v>4</v>
      </c>
      <c r="AX265" s="13" t="s">
        <v>79</v>
      </c>
      <c r="AY265" s="195" t="s">
        <v>148</v>
      </c>
    </row>
    <row r="266" spans="1:51" s="13" customFormat="1" ht="12">
      <c r="A266" s="13"/>
      <c r="B266" s="193"/>
      <c r="C266" s="13"/>
      <c r="D266" s="194" t="s">
        <v>157</v>
      </c>
      <c r="E266" s="195" t="s">
        <v>1</v>
      </c>
      <c r="F266" s="196" t="s">
        <v>422</v>
      </c>
      <c r="G266" s="13"/>
      <c r="H266" s="197">
        <v>46.56</v>
      </c>
      <c r="I266" s="198"/>
      <c r="J266" s="198"/>
      <c r="K266" s="13"/>
      <c r="L266" s="13"/>
      <c r="M266" s="193"/>
      <c r="N266" s="199"/>
      <c r="O266" s="200"/>
      <c r="P266" s="200"/>
      <c r="Q266" s="200"/>
      <c r="R266" s="200"/>
      <c r="S266" s="200"/>
      <c r="T266" s="200"/>
      <c r="U266" s="200"/>
      <c r="V266" s="200"/>
      <c r="W266" s="200"/>
      <c r="X266" s="201"/>
      <c r="Y266" s="13"/>
      <c r="Z266" s="13"/>
      <c r="AA266" s="13"/>
      <c r="AB266" s="13"/>
      <c r="AC266" s="13"/>
      <c r="AD266" s="13"/>
      <c r="AE266" s="13"/>
      <c r="AT266" s="195" t="s">
        <v>157</v>
      </c>
      <c r="AU266" s="195" t="s">
        <v>86</v>
      </c>
      <c r="AV266" s="13" t="s">
        <v>86</v>
      </c>
      <c r="AW266" s="13" t="s">
        <v>4</v>
      </c>
      <c r="AX266" s="13" t="s">
        <v>79</v>
      </c>
      <c r="AY266" s="195" t="s">
        <v>148</v>
      </c>
    </row>
    <row r="267" spans="1:51" s="14" customFormat="1" ht="12">
      <c r="A267" s="14"/>
      <c r="B267" s="212"/>
      <c r="C267" s="14"/>
      <c r="D267" s="194" t="s">
        <v>157</v>
      </c>
      <c r="E267" s="213" t="s">
        <v>1</v>
      </c>
      <c r="F267" s="214" t="s">
        <v>223</v>
      </c>
      <c r="G267" s="14"/>
      <c r="H267" s="215">
        <v>509.23</v>
      </c>
      <c r="I267" s="216"/>
      <c r="J267" s="216"/>
      <c r="K267" s="14"/>
      <c r="L267" s="14"/>
      <c r="M267" s="212"/>
      <c r="N267" s="217"/>
      <c r="O267" s="218"/>
      <c r="P267" s="218"/>
      <c r="Q267" s="218"/>
      <c r="R267" s="218"/>
      <c r="S267" s="218"/>
      <c r="T267" s="218"/>
      <c r="U267" s="218"/>
      <c r="V267" s="218"/>
      <c r="W267" s="218"/>
      <c r="X267" s="219"/>
      <c r="Y267" s="14"/>
      <c r="Z267" s="14"/>
      <c r="AA267" s="14"/>
      <c r="AB267" s="14"/>
      <c r="AC267" s="14"/>
      <c r="AD267" s="14"/>
      <c r="AE267" s="14"/>
      <c r="AT267" s="213" t="s">
        <v>157</v>
      </c>
      <c r="AU267" s="213" t="s">
        <v>86</v>
      </c>
      <c r="AV267" s="14" t="s">
        <v>155</v>
      </c>
      <c r="AW267" s="14" t="s">
        <v>4</v>
      </c>
      <c r="AX267" s="14" t="s">
        <v>84</v>
      </c>
      <c r="AY267" s="213" t="s">
        <v>148</v>
      </c>
    </row>
    <row r="268" spans="1:65" s="2" customFormat="1" ht="24.15" customHeight="1">
      <c r="A268" s="37"/>
      <c r="B268" s="178"/>
      <c r="C268" s="202" t="s">
        <v>423</v>
      </c>
      <c r="D268" s="202" t="s">
        <v>168</v>
      </c>
      <c r="E268" s="203" t="s">
        <v>424</v>
      </c>
      <c r="F268" s="204" t="s">
        <v>425</v>
      </c>
      <c r="G268" s="205" t="s">
        <v>153</v>
      </c>
      <c r="H268" s="206">
        <v>56.406</v>
      </c>
      <c r="I268" s="207"/>
      <c r="J268" s="208"/>
      <c r="K268" s="209">
        <f>ROUND(P268*H268,2)</f>
        <v>0</v>
      </c>
      <c r="L268" s="204" t="s">
        <v>154</v>
      </c>
      <c r="M268" s="210"/>
      <c r="N268" s="211" t="s">
        <v>1</v>
      </c>
      <c r="O268" s="187" t="s">
        <v>42</v>
      </c>
      <c r="P268" s="188">
        <f>I268+J268</f>
        <v>0</v>
      </c>
      <c r="Q268" s="188">
        <f>ROUND(I268*H268,2)</f>
        <v>0</v>
      </c>
      <c r="R268" s="188">
        <f>ROUND(J268*H268,2)</f>
        <v>0</v>
      </c>
      <c r="S268" s="76"/>
      <c r="T268" s="189">
        <f>S268*H268</f>
        <v>0</v>
      </c>
      <c r="U268" s="189">
        <v>0.0048</v>
      </c>
      <c r="V268" s="189">
        <f>U268*H268</f>
        <v>0.27074879999999996</v>
      </c>
      <c r="W268" s="189">
        <v>0</v>
      </c>
      <c r="X268" s="190">
        <f>W268*H268</f>
        <v>0</v>
      </c>
      <c r="Y268" s="37"/>
      <c r="Z268" s="37"/>
      <c r="AA268" s="37"/>
      <c r="AB268" s="37"/>
      <c r="AC268" s="37"/>
      <c r="AD268" s="37"/>
      <c r="AE268" s="37"/>
      <c r="AR268" s="191" t="s">
        <v>171</v>
      </c>
      <c r="AT268" s="191" t="s">
        <v>168</v>
      </c>
      <c r="AU268" s="191" t="s">
        <v>86</v>
      </c>
      <c r="AY268" s="18" t="s">
        <v>148</v>
      </c>
      <c r="BE268" s="192">
        <f>IF(O268="základní",K268,0)</f>
        <v>0</v>
      </c>
      <c r="BF268" s="192">
        <f>IF(O268="snížená",K268,0)</f>
        <v>0</v>
      </c>
      <c r="BG268" s="192">
        <f>IF(O268="zákl. přenesená",K268,0)</f>
        <v>0</v>
      </c>
      <c r="BH268" s="192">
        <f>IF(O268="sníž. přenesená",K268,0)</f>
        <v>0</v>
      </c>
      <c r="BI268" s="192">
        <f>IF(O268="nulová",K268,0)</f>
        <v>0</v>
      </c>
      <c r="BJ268" s="18" t="s">
        <v>84</v>
      </c>
      <c r="BK268" s="192">
        <f>ROUND(P268*H268,2)</f>
        <v>0</v>
      </c>
      <c r="BL268" s="18" t="s">
        <v>155</v>
      </c>
      <c r="BM268" s="191" t="s">
        <v>426</v>
      </c>
    </row>
    <row r="269" spans="1:51" s="13" customFormat="1" ht="12">
      <c r="A269" s="13"/>
      <c r="B269" s="193"/>
      <c r="C269" s="13"/>
      <c r="D269" s="194" t="s">
        <v>157</v>
      </c>
      <c r="E269" s="195" t="s">
        <v>1</v>
      </c>
      <c r="F269" s="196" t="s">
        <v>421</v>
      </c>
      <c r="G269" s="13"/>
      <c r="H269" s="197">
        <v>53.72</v>
      </c>
      <c r="I269" s="198"/>
      <c r="J269" s="198"/>
      <c r="K269" s="13"/>
      <c r="L269" s="13"/>
      <c r="M269" s="193"/>
      <c r="N269" s="199"/>
      <c r="O269" s="200"/>
      <c r="P269" s="200"/>
      <c r="Q269" s="200"/>
      <c r="R269" s="200"/>
      <c r="S269" s="200"/>
      <c r="T269" s="200"/>
      <c r="U269" s="200"/>
      <c r="V269" s="200"/>
      <c r="W269" s="200"/>
      <c r="X269" s="201"/>
      <c r="Y269" s="13"/>
      <c r="Z269" s="13"/>
      <c r="AA269" s="13"/>
      <c r="AB269" s="13"/>
      <c r="AC269" s="13"/>
      <c r="AD269" s="13"/>
      <c r="AE269" s="13"/>
      <c r="AT269" s="195" t="s">
        <v>157</v>
      </c>
      <c r="AU269" s="195" t="s">
        <v>86</v>
      </c>
      <c r="AV269" s="13" t="s">
        <v>86</v>
      </c>
      <c r="AW269" s="13" t="s">
        <v>4</v>
      </c>
      <c r="AX269" s="13" t="s">
        <v>84</v>
      </c>
      <c r="AY269" s="195" t="s">
        <v>148</v>
      </c>
    </row>
    <row r="270" spans="1:51" s="13" customFormat="1" ht="12">
      <c r="A270" s="13"/>
      <c r="B270" s="193"/>
      <c r="C270" s="13"/>
      <c r="D270" s="194" t="s">
        <v>157</v>
      </c>
      <c r="E270" s="13"/>
      <c r="F270" s="196" t="s">
        <v>427</v>
      </c>
      <c r="G270" s="13"/>
      <c r="H270" s="197">
        <v>56.406</v>
      </c>
      <c r="I270" s="198"/>
      <c r="J270" s="198"/>
      <c r="K270" s="13"/>
      <c r="L270" s="13"/>
      <c r="M270" s="193"/>
      <c r="N270" s="199"/>
      <c r="O270" s="200"/>
      <c r="P270" s="200"/>
      <c r="Q270" s="200"/>
      <c r="R270" s="200"/>
      <c r="S270" s="200"/>
      <c r="T270" s="200"/>
      <c r="U270" s="200"/>
      <c r="V270" s="200"/>
      <c r="W270" s="200"/>
      <c r="X270" s="201"/>
      <c r="Y270" s="13"/>
      <c r="Z270" s="13"/>
      <c r="AA270" s="13"/>
      <c r="AB270" s="13"/>
      <c r="AC270" s="13"/>
      <c r="AD270" s="13"/>
      <c r="AE270" s="13"/>
      <c r="AT270" s="195" t="s">
        <v>157</v>
      </c>
      <c r="AU270" s="195" t="s">
        <v>86</v>
      </c>
      <c r="AV270" s="13" t="s">
        <v>86</v>
      </c>
      <c r="AW270" s="13" t="s">
        <v>3</v>
      </c>
      <c r="AX270" s="13" t="s">
        <v>84</v>
      </c>
      <c r="AY270" s="195" t="s">
        <v>148</v>
      </c>
    </row>
    <row r="271" spans="1:65" s="2" customFormat="1" ht="24.15" customHeight="1">
      <c r="A271" s="37"/>
      <c r="B271" s="178"/>
      <c r="C271" s="202" t="s">
        <v>428</v>
      </c>
      <c r="D271" s="202" t="s">
        <v>168</v>
      </c>
      <c r="E271" s="203" t="s">
        <v>429</v>
      </c>
      <c r="F271" s="204" t="s">
        <v>430</v>
      </c>
      <c r="G271" s="205" t="s">
        <v>153</v>
      </c>
      <c r="H271" s="206">
        <v>48.888</v>
      </c>
      <c r="I271" s="207"/>
      <c r="J271" s="208"/>
      <c r="K271" s="209">
        <f>ROUND(P271*H271,2)</f>
        <v>0</v>
      </c>
      <c r="L271" s="204" t="s">
        <v>154</v>
      </c>
      <c r="M271" s="210"/>
      <c r="N271" s="211" t="s">
        <v>1</v>
      </c>
      <c r="O271" s="187" t="s">
        <v>42</v>
      </c>
      <c r="P271" s="188">
        <f>I271+J271</f>
        <v>0</v>
      </c>
      <c r="Q271" s="188">
        <f>ROUND(I271*H271,2)</f>
        <v>0</v>
      </c>
      <c r="R271" s="188">
        <f>ROUND(J271*H271,2)</f>
        <v>0</v>
      </c>
      <c r="S271" s="76"/>
      <c r="T271" s="189">
        <f>S271*H271</f>
        <v>0</v>
      </c>
      <c r="U271" s="189">
        <v>0.003</v>
      </c>
      <c r="V271" s="189">
        <f>U271*H271</f>
        <v>0.146664</v>
      </c>
      <c r="W271" s="189">
        <v>0</v>
      </c>
      <c r="X271" s="190">
        <f>W271*H271</f>
        <v>0</v>
      </c>
      <c r="Y271" s="37"/>
      <c r="Z271" s="37"/>
      <c r="AA271" s="37"/>
      <c r="AB271" s="37"/>
      <c r="AC271" s="37"/>
      <c r="AD271" s="37"/>
      <c r="AE271" s="37"/>
      <c r="AR271" s="191" t="s">
        <v>171</v>
      </c>
      <c r="AT271" s="191" t="s">
        <v>168</v>
      </c>
      <c r="AU271" s="191" t="s">
        <v>86</v>
      </c>
      <c r="AY271" s="18" t="s">
        <v>148</v>
      </c>
      <c r="BE271" s="192">
        <f>IF(O271="základní",K271,0)</f>
        <v>0</v>
      </c>
      <c r="BF271" s="192">
        <f>IF(O271="snížená",K271,0)</f>
        <v>0</v>
      </c>
      <c r="BG271" s="192">
        <f>IF(O271="zákl. přenesená",K271,0)</f>
        <v>0</v>
      </c>
      <c r="BH271" s="192">
        <f>IF(O271="sníž. přenesená",K271,0)</f>
        <v>0</v>
      </c>
      <c r="BI271" s="192">
        <f>IF(O271="nulová",K271,0)</f>
        <v>0</v>
      </c>
      <c r="BJ271" s="18" t="s">
        <v>84</v>
      </c>
      <c r="BK271" s="192">
        <f>ROUND(P271*H271,2)</f>
        <v>0</v>
      </c>
      <c r="BL271" s="18" t="s">
        <v>155</v>
      </c>
      <c r="BM271" s="191" t="s">
        <v>431</v>
      </c>
    </row>
    <row r="272" spans="1:51" s="13" customFormat="1" ht="12">
      <c r="A272" s="13"/>
      <c r="B272" s="193"/>
      <c r="C272" s="13"/>
      <c r="D272" s="194" t="s">
        <v>157</v>
      </c>
      <c r="E272" s="13"/>
      <c r="F272" s="196" t="s">
        <v>432</v>
      </c>
      <c r="G272" s="13"/>
      <c r="H272" s="197">
        <v>48.888</v>
      </c>
      <c r="I272" s="198"/>
      <c r="J272" s="198"/>
      <c r="K272" s="13"/>
      <c r="L272" s="13"/>
      <c r="M272" s="193"/>
      <c r="N272" s="199"/>
      <c r="O272" s="200"/>
      <c r="P272" s="200"/>
      <c r="Q272" s="200"/>
      <c r="R272" s="200"/>
      <c r="S272" s="200"/>
      <c r="T272" s="200"/>
      <c r="U272" s="200"/>
      <c r="V272" s="200"/>
      <c r="W272" s="200"/>
      <c r="X272" s="201"/>
      <c r="Y272" s="13"/>
      <c r="Z272" s="13"/>
      <c r="AA272" s="13"/>
      <c r="AB272" s="13"/>
      <c r="AC272" s="13"/>
      <c r="AD272" s="13"/>
      <c r="AE272" s="13"/>
      <c r="AT272" s="195" t="s">
        <v>157</v>
      </c>
      <c r="AU272" s="195" t="s">
        <v>86</v>
      </c>
      <c r="AV272" s="13" t="s">
        <v>86</v>
      </c>
      <c r="AW272" s="13" t="s">
        <v>3</v>
      </c>
      <c r="AX272" s="13" t="s">
        <v>84</v>
      </c>
      <c r="AY272" s="195" t="s">
        <v>148</v>
      </c>
    </row>
    <row r="273" spans="1:65" s="2" customFormat="1" ht="24.15" customHeight="1">
      <c r="A273" s="37"/>
      <c r="B273" s="178"/>
      <c r="C273" s="202" t="s">
        <v>433</v>
      </c>
      <c r="D273" s="202" t="s">
        <v>168</v>
      </c>
      <c r="E273" s="203" t="s">
        <v>434</v>
      </c>
      <c r="F273" s="204" t="s">
        <v>435</v>
      </c>
      <c r="G273" s="205" t="s">
        <v>153</v>
      </c>
      <c r="H273" s="206">
        <v>417.129</v>
      </c>
      <c r="I273" s="207"/>
      <c r="J273" s="208"/>
      <c r="K273" s="209">
        <f>ROUND(P273*H273,2)</f>
        <v>0</v>
      </c>
      <c r="L273" s="204" t="s">
        <v>154</v>
      </c>
      <c r="M273" s="210"/>
      <c r="N273" s="211" t="s">
        <v>1</v>
      </c>
      <c r="O273" s="187" t="s">
        <v>42</v>
      </c>
      <c r="P273" s="188">
        <f>I273+J273</f>
        <v>0</v>
      </c>
      <c r="Q273" s="188">
        <f>ROUND(I273*H273,2)</f>
        <v>0</v>
      </c>
      <c r="R273" s="188">
        <f>ROUND(J273*H273,2)</f>
        <v>0</v>
      </c>
      <c r="S273" s="76"/>
      <c r="T273" s="189">
        <f>S273*H273</f>
        <v>0</v>
      </c>
      <c r="U273" s="189">
        <v>0.00368</v>
      </c>
      <c r="V273" s="189">
        <f>U273*H273</f>
        <v>1.53503472</v>
      </c>
      <c r="W273" s="189">
        <v>0</v>
      </c>
      <c r="X273" s="190">
        <f>W273*H273</f>
        <v>0</v>
      </c>
      <c r="Y273" s="37"/>
      <c r="Z273" s="37"/>
      <c r="AA273" s="37"/>
      <c r="AB273" s="37"/>
      <c r="AC273" s="37"/>
      <c r="AD273" s="37"/>
      <c r="AE273" s="37"/>
      <c r="AR273" s="191" t="s">
        <v>171</v>
      </c>
      <c r="AT273" s="191" t="s">
        <v>168</v>
      </c>
      <c r="AU273" s="191" t="s">
        <v>86</v>
      </c>
      <c r="AY273" s="18" t="s">
        <v>148</v>
      </c>
      <c r="BE273" s="192">
        <f>IF(O273="základní",K273,0)</f>
        <v>0</v>
      </c>
      <c r="BF273" s="192">
        <f>IF(O273="snížená",K273,0)</f>
        <v>0</v>
      </c>
      <c r="BG273" s="192">
        <f>IF(O273="zákl. přenesená",K273,0)</f>
        <v>0</v>
      </c>
      <c r="BH273" s="192">
        <f>IF(O273="sníž. přenesená",K273,0)</f>
        <v>0</v>
      </c>
      <c r="BI273" s="192">
        <f>IF(O273="nulová",K273,0)</f>
        <v>0</v>
      </c>
      <c r="BJ273" s="18" t="s">
        <v>84</v>
      </c>
      <c r="BK273" s="192">
        <f>ROUND(P273*H273,2)</f>
        <v>0</v>
      </c>
      <c r="BL273" s="18" t="s">
        <v>155</v>
      </c>
      <c r="BM273" s="191" t="s">
        <v>436</v>
      </c>
    </row>
    <row r="274" spans="1:51" s="13" customFormat="1" ht="12">
      <c r="A274" s="13"/>
      <c r="B274" s="193"/>
      <c r="C274" s="13"/>
      <c r="D274" s="194" t="s">
        <v>157</v>
      </c>
      <c r="E274" s="195" t="s">
        <v>1</v>
      </c>
      <c r="F274" s="196" t="s">
        <v>437</v>
      </c>
      <c r="G274" s="13"/>
      <c r="H274" s="197">
        <v>408.95</v>
      </c>
      <c r="I274" s="198"/>
      <c r="J274" s="198"/>
      <c r="K274" s="13"/>
      <c r="L274" s="13"/>
      <c r="M274" s="193"/>
      <c r="N274" s="199"/>
      <c r="O274" s="200"/>
      <c r="P274" s="200"/>
      <c r="Q274" s="200"/>
      <c r="R274" s="200"/>
      <c r="S274" s="200"/>
      <c r="T274" s="200"/>
      <c r="U274" s="200"/>
      <c r="V274" s="200"/>
      <c r="W274" s="200"/>
      <c r="X274" s="201"/>
      <c r="Y274" s="13"/>
      <c r="Z274" s="13"/>
      <c r="AA274" s="13"/>
      <c r="AB274" s="13"/>
      <c r="AC274" s="13"/>
      <c r="AD274" s="13"/>
      <c r="AE274" s="13"/>
      <c r="AT274" s="195" t="s">
        <v>157</v>
      </c>
      <c r="AU274" s="195" t="s">
        <v>86</v>
      </c>
      <c r="AV274" s="13" t="s">
        <v>86</v>
      </c>
      <c r="AW274" s="13" t="s">
        <v>4</v>
      </c>
      <c r="AX274" s="13" t="s">
        <v>84</v>
      </c>
      <c r="AY274" s="195" t="s">
        <v>148</v>
      </c>
    </row>
    <row r="275" spans="1:51" s="13" customFormat="1" ht="12">
      <c r="A275" s="13"/>
      <c r="B275" s="193"/>
      <c r="C275" s="13"/>
      <c r="D275" s="194" t="s">
        <v>157</v>
      </c>
      <c r="E275" s="13"/>
      <c r="F275" s="196" t="s">
        <v>438</v>
      </c>
      <c r="G275" s="13"/>
      <c r="H275" s="197">
        <v>417.129</v>
      </c>
      <c r="I275" s="198"/>
      <c r="J275" s="198"/>
      <c r="K275" s="13"/>
      <c r="L275" s="13"/>
      <c r="M275" s="193"/>
      <c r="N275" s="199"/>
      <c r="O275" s="200"/>
      <c r="P275" s="200"/>
      <c r="Q275" s="200"/>
      <c r="R275" s="200"/>
      <c r="S275" s="200"/>
      <c r="T275" s="200"/>
      <c r="U275" s="200"/>
      <c r="V275" s="200"/>
      <c r="W275" s="200"/>
      <c r="X275" s="201"/>
      <c r="Y275" s="13"/>
      <c r="Z275" s="13"/>
      <c r="AA275" s="13"/>
      <c r="AB275" s="13"/>
      <c r="AC275" s="13"/>
      <c r="AD275" s="13"/>
      <c r="AE275" s="13"/>
      <c r="AT275" s="195" t="s">
        <v>157</v>
      </c>
      <c r="AU275" s="195" t="s">
        <v>86</v>
      </c>
      <c r="AV275" s="13" t="s">
        <v>86</v>
      </c>
      <c r="AW275" s="13" t="s">
        <v>3</v>
      </c>
      <c r="AX275" s="13" t="s">
        <v>84</v>
      </c>
      <c r="AY275" s="195" t="s">
        <v>148</v>
      </c>
    </row>
    <row r="276" spans="1:65" s="2" customFormat="1" ht="24.15" customHeight="1">
      <c r="A276" s="37"/>
      <c r="B276" s="178"/>
      <c r="C276" s="179" t="s">
        <v>439</v>
      </c>
      <c r="D276" s="179" t="s">
        <v>150</v>
      </c>
      <c r="E276" s="180" t="s">
        <v>440</v>
      </c>
      <c r="F276" s="181" t="s">
        <v>441</v>
      </c>
      <c r="G276" s="182" t="s">
        <v>153</v>
      </c>
      <c r="H276" s="183">
        <v>461.752</v>
      </c>
      <c r="I276" s="184"/>
      <c r="J276" s="184"/>
      <c r="K276" s="185">
        <f>ROUND(P276*H276,2)</f>
        <v>0</v>
      </c>
      <c r="L276" s="181" t="s">
        <v>154</v>
      </c>
      <c r="M276" s="38"/>
      <c r="N276" s="186" t="s">
        <v>1</v>
      </c>
      <c r="O276" s="187" t="s">
        <v>42</v>
      </c>
      <c r="P276" s="188">
        <f>I276+J276</f>
        <v>0</v>
      </c>
      <c r="Q276" s="188">
        <f>ROUND(I276*H276,2)</f>
        <v>0</v>
      </c>
      <c r="R276" s="188">
        <f>ROUND(J276*H276,2)</f>
        <v>0</v>
      </c>
      <c r="S276" s="76"/>
      <c r="T276" s="189">
        <f>S276*H276</f>
        <v>0</v>
      </c>
      <c r="U276" s="189">
        <v>0.02363</v>
      </c>
      <c r="V276" s="189">
        <f>U276*H276</f>
        <v>10.91119976</v>
      </c>
      <c r="W276" s="189">
        <v>0</v>
      </c>
      <c r="X276" s="190">
        <f>W276*H276</f>
        <v>0</v>
      </c>
      <c r="Y276" s="37"/>
      <c r="Z276" s="37"/>
      <c r="AA276" s="37"/>
      <c r="AB276" s="37"/>
      <c r="AC276" s="37"/>
      <c r="AD276" s="37"/>
      <c r="AE276" s="37"/>
      <c r="AR276" s="191" t="s">
        <v>155</v>
      </c>
      <c r="AT276" s="191" t="s">
        <v>150</v>
      </c>
      <c r="AU276" s="191" t="s">
        <v>86</v>
      </c>
      <c r="AY276" s="18" t="s">
        <v>148</v>
      </c>
      <c r="BE276" s="192">
        <f>IF(O276="základní",K276,0)</f>
        <v>0</v>
      </c>
      <c r="BF276" s="192">
        <f>IF(O276="snížená",K276,0)</f>
        <v>0</v>
      </c>
      <c r="BG276" s="192">
        <f>IF(O276="zákl. přenesená",K276,0)</f>
        <v>0</v>
      </c>
      <c r="BH276" s="192">
        <f>IF(O276="sníž. přenesená",K276,0)</f>
        <v>0</v>
      </c>
      <c r="BI276" s="192">
        <f>IF(O276="nulová",K276,0)</f>
        <v>0</v>
      </c>
      <c r="BJ276" s="18" t="s">
        <v>84</v>
      </c>
      <c r="BK276" s="192">
        <f>ROUND(P276*H276,2)</f>
        <v>0</v>
      </c>
      <c r="BL276" s="18" t="s">
        <v>155</v>
      </c>
      <c r="BM276" s="191" t="s">
        <v>442</v>
      </c>
    </row>
    <row r="277" spans="1:51" s="13" customFormat="1" ht="12">
      <c r="A277" s="13"/>
      <c r="B277" s="193"/>
      <c r="C277" s="13"/>
      <c r="D277" s="194" t="s">
        <v>157</v>
      </c>
      <c r="E277" s="195" t="s">
        <v>1</v>
      </c>
      <c r="F277" s="196" t="s">
        <v>443</v>
      </c>
      <c r="G277" s="13"/>
      <c r="H277" s="197">
        <v>149.944</v>
      </c>
      <c r="I277" s="198"/>
      <c r="J277" s="198"/>
      <c r="K277" s="13"/>
      <c r="L277" s="13"/>
      <c r="M277" s="193"/>
      <c r="N277" s="199"/>
      <c r="O277" s="200"/>
      <c r="P277" s="200"/>
      <c r="Q277" s="200"/>
      <c r="R277" s="200"/>
      <c r="S277" s="200"/>
      <c r="T277" s="200"/>
      <c r="U277" s="200"/>
      <c r="V277" s="200"/>
      <c r="W277" s="200"/>
      <c r="X277" s="201"/>
      <c r="Y277" s="13"/>
      <c r="Z277" s="13"/>
      <c r="AA277" s="13"/>
      <c r="AB277" s="13"/>
      <c r="AC277" s="13"/>
      <c r="AD277" s="13"/>
      <c r="AE277" s="13"/>
      <c r="AT277" s="195" t="s">
        <v>157</v>
      </c>
      <c r="AU277" s="195" t="s">
        <v>86</v>
      </c>
      <c r="AV277" s="13" t="s">
        <v>86</v>
      </c>
      <c r="AW277" s="13" t="s">
        <v>4</v>
      </c>
      <c r="AX277" s="13" t="s">
        <v>79</v>
      </c>
      <c r="AY277" s="195" t="s">
        <v>148</v>
      </c>
    </row>
    <row r="278" spans="1:51" s="13" customFormat="1" ht="12">
      <c r="A278" s="13"/>
      <c r="B278" s="193"/>
      <c r="C278" s="13"/>
      <c r="D278" s="194" t="s">
        <v>157</v>
      </c>
      <c r="E278" s="195" t="s">
        <v>1</v>
      </c>
      <c r="F278" s="196" t="s">
        <v>444</v>
      </c>
      <c r="G278" s="13"/>
      <c r="H278" s="197">
        <v>11.085</v>
      </c>
      <c r="I278" s="198"/>
      <c r="J278" s="198"/>
      <c r="K278" s="13"/>
      <c r="L278" s="13"/>
      <c r="M278" s="193"/>
      <c r="N278" s="199"/>
      <c r="O278" s="200"/>
      <c r="P278" s="200"/>
      <c r="Q278" s="200"/>
      <c r="R278" s="200"/>
      <c r="S278" s="200"/>
      <c r="T278" s="200"/>
      <c r="U278" s="200"/>
      <c r="V278" s="200"/>
      <c r="W278" s="200"/>
      <c r="X278" s="201"/>
      <c r="Y278" s="13"/>
      <c r="Z278" s="13"/>
      <c r="AA278" s="13"/>
      <c r="AB278" s="13"/>
      <c r="AC278" s="13"/>
      <c r="AD278" s="13"/>
      <c r="AE278" s="13"/>
      <c r="AT278" s="195" t="s">
        <v>157</v>
      </c>
      <c r="AU278" s="195" t="s">
        <v>86</v>
      </c>
      <c r="AV278" s="13" t="s">
        <v>86</v>
      </c>
      <c r="AW278" s="13" t="s">
        <v>4</v>
      </c>
      <c r="AX278" s="13" t="s">
        <v>79</v>
      </c>
      <c r="AY278" s="195" t="s">
        <v>148</v>
      </c>
    </row>
    <row r="279" spans="1:51" s="13" customFormat="1" ht="12">
      <c r="A279" s="13"/>
      <c r="B279" s="193"/>
      <c r="C279" s="13"/>
      <c r="D279" s="194" t="s">
        <v>157</v>
      </c>
      <c r="E279" s="195" t="s">
        <v>1</v>
      </c>
      <c r="F279" s="196" t="s">
        <v>445</v>
      </c>
      <c r="G279" s="13"/>
      <c r="H279" s="197">
        <v>7.88</v>
      </c>
      <c r="I279" s="198"/>
      <c r="J279" s="198"/>
      <c r="K279" s="13"/>
      <c r="L279" s="13"/>
      <c r="M279" s="193"/>
      <c r="N279" s="199"/>
      <c r="O279" s="200"/>
      <c r="P279" s="200"/>
      <c r="Q279" s="200"/>
      <c r="R279" s="200"/>
      <c r="S279" s="200"/>
      <c r="T279" s="200"/>
      <c r="U279" s="200"/>
      <c r="V279" s="200"/>
      <c r="W279" s="200"/>
      <c r="X279" s="201"/>
      <c r="Y279" s="13"/>
      <c r="Z279" s="13"/>
      <c r="AA279" s="13"/>
      <c r="AB279" s="13"/>
      <c r="AC279" s="13"/>
      <c r="AD279" s="13"/>
      <c r="AE279" s="13"/>
      <c r="AT279" s="195" t="s">
        <v>157</v>
      </c>
      <c r="AU279" s="195" t="s">
        <v>86</v>
      </c>
      <c r="AV279" s="13" t="s">
        <v>86</v>
      </c>
      <c r="AW279" s="13" t="s">
        <v>4</v>
      </c>
      <c r="AX279" s="13" t="s">
        <v>79</v>
      </c>
      <c r="AY279" s="195" t="s">
        <v>148</v>
      </c>
    </row>
    <row r="280" spans="1:51" s="13" customFormat="1" ht="12">
      <c r="A280" s="13"/>
      <c r="B280" s="193"/>
      <c r="C280" s="13"/>
      <c r="D280" s="194" t="s">
        <v>157</v>
      </c>
      <c r="E280" s="195" t="s">
        <v>1</v>
      </c>
      <c r="F280" s="196" t="s">
        <v>446</v>
      </c>
      <c r="G280" s="13"/>
      <c r="H280" s="197">
        <v>5.745</v>
      </c>
      <c r="I280" s="198"/>
      <c r="J280" s="198"/>
      <c r="K280" s="13"/>
      <c r="L280" s="13"/>
      <c r="M280" s="193"/>
      <c r="N280" s="199"/>
      <c r="O280" s="200"/>
      <c r="P280" s="200"/>
      <c r="Q280" s="200"/>
      <c r="R280" s="200"/>
      <c r="S280" s="200"/>
      <c r="T280" s="200"/>
      <c r="U280" s="200"/>
      <c r="V280" s="200"/>
      <c r="W280" s="200"/>
      <c r="X280" s="201"/>
      <c r="Y280" s="13"/>
      <c r="Z280" s="13"/>
      <c r="AA280" s="13"/>
      <c r="AB280" s="13"/>
      <c r="AC280" s="13"/>
      <c r="AD280" s="13"/>
      <c r="AE280" s="13"/>
      <c r="AT280" s="195" t="s">
        <v>157</v>
      </c>
      <c r="AU280" s="195" t="s">
        <v>86</v>
      </c>
      <c r="AV280" s="13" t="s">
        <v>86</v>
      </c>
      <c r="AW280" s="13" t="s">
        <v>4</v>
      </c>
      <c r="AX280" s="13" t="s">
        <v>79</v>
      </c>
      <c r="AY280" s="195" t="s">
        <v>148</v>
      </c>
    </row>
    <row r="281" spans="1:51" s="13" customFormat="1" ht="12">
      <c r="A281" s="13"/>
      <c r="B281" s="193"/>
      <c r="C281" s="13"/>
      <c r="D281" s="194" t="s">
        <v>157</v>
      </c>
      <c r="E281" s="195" t="s">
        <v>1</v>
      </c>
      <c r="F281" s="196" t="s">
        <v>447</v>
      </c>
      <c r="G281" s="13"/>
      <c r="H281" s="197">
        <v>-27.3</v>
      </c>
      <c r="I281" s="198"/>
      <c r="J281" s="198"/>
      <c r="K281" s="13"/>
      <c r="L281" s="13"/>
      <c r="M281" s="193"/>
      <c r="N281" s="199"/>
      <c r="O281" s="200"/>
      <c r="P281" s="200"/>
      <c r="Q281" s="200"/>
      <c r="R281" s="200"/>
      <c r="S281" s="200"/>
      <c r="T281" s="200"/>
      <c r="U281" s="200"/>
      <c r="V281" s="200"/>
      <c r="W281" s="200"/>
      <c r="X281" s="201"/>
      <c r="Y281" s="13"/>
      <c r="Z281" s="13"/>
      <c r="AA281" s="13"/>
      <c r="AB281" s="13"/>
      <c r="AC281" s="13"/>
      <c r="AD281" s="13"/>
      <c r="AE281" s="13"/>
      <c r="AT281" s="195" t="s">
        <v>157</v>
      </c>
      <c r="AU281" s="195" t="s">
        <v>86</v>
      </c>
      <c r="AV281" s="13" t="s">
        <v>86</v>
      </c>
      <c r="AW281" s="13" t="s">
        <v>4</v>
      </c>
      <c r="AX281" s="13" t="s">
        <v>79</v>
      </c>
      <c r="AY281" s="195" t="s">
        <v>148</v>
      </c>
    </row>
    <row r="282" spans="1:51" s="15" customFormat="1" ht="12">
      <c r="A282" s="15"/>
      <c r="B282" s="220"/>
      <c r="C282" s="15"/>
      <c r="D282" s="194" t="s">
        <v>157</v>
      </c>
      <c r="E282" s="221" t="s">
        <v>1</v>
      </c>
      <c r="F282" s="222" t="s">
        <v>448</v>
      </c>
      <c r="G282" s="15"/>
      <c r="H282" s="223">
        <v>147.354</v>
      </c>
      <c r="I282" s="224"/>
      <c r="J282" s="224"/>
      <c r="K282" s="15"/>
      <c r="L282" s="15"/>
      <c r="M282" s="220"/>
      <c r="N282" s="225"/>
      <c r="O282" s="226"/>
      <c r="P282" s="226"/>
      <c r="Q282" s="226"/>
      <c r="R282" s="226"/>
      <c r="S282" s="226"/>
      <c r="T282" s="226"/>
      <c r="U282" s="226"/>
      <c r="V282" s="226"/>
      <c r="W282" s="226"/>
      <c r="X282" s="227"/>
      <c r="Y282" s="15"/>
      <c r="Z282" s="15"/>
      <c r="AA282" s="15"/>
      <c r="AB282" s="15"/>
      <c r="AC282" s="15"/>
      <c r="AD282" s="15"/>
      <c r="AE282" s="15"/>
      <c r="AT282" s="221" t="s">
        <v>157</v>
      </c>
      <c r="AU282" s="221" t="s">
        <v>86</v>
      </c>
      <c r="AV282" s="15" t="s">
        <v>163</v>
      </c>
      <c r="AW282" s="15" t="s">
        <v>4</v>
      </c>
      <c r="AX282" s="15" t="s">
        <v>79</v>
      </c>
      <c r="AY282" s="221" t="s">
        <v>148</v>
      </c>
    </row>
    <row r="283" spans="1:51" s="13" customFormat="1" ht="12">
      <c r="A283" s="13"/>
      <c r="B283" s="193"/>
      <c r="C283" s="13"/>
      <c r="D283" s="194" t="s">
        <v>157</v>
      </c>
      <c r="E283" s="195" t="s">
        <v>1</v>
      </c>
      <c r="F283" s="196" t="s">
        <v>449</v>
      </c>
      <c r="G283" s="13"/>
      <c r="H283" s="197">
        <v>176.859</v>
      </c>
      <c r="I283" s="198"/>
      <c r="J283" s="198"/>
      <c r="K283" s="13"/>
      <c r="L283" s="13"/>
      <c r="M283" s="193"/>
      <c r="N283" s="199"/>
      <c r="O283" s="200"/>
      <c r="P283" s="200"/>
      <c r="Q283" s="200"/>
      <c r="R283" s="200"/>
      <c r="S283" s="200"/>
      <c r="T283" s="200"/>
      <c r="U283" s="200"/>
      <c r="V283" s="200"/>
      <c r="W283" s="200"/>
      <c r="X283" s="201"/>
      <c r="Y283" s="13"/>
      <c r="Z283" s="13"/>
      <c r="AA283" s="13"/>
      <c r="AB283" s="13"/>
      <c r="AC283" s="13"/>
      <c r="AD283" s="13"/>
      <c r="AE283" s="13"/>
      <c r="AT283" s="195" t="s">
        <v>157</v>
      </c>
      <c r="AU283" s="195" t="s">
        <v>86</v>
      </c>
      <c r="AV283" s="13" t="s">
        <v>86</v>
      </c>
      <c r="AW283" s="13" t="s">
        <v>4</v>
      </c>
      <c r="AX283" s="13" t="s">
        <v>79</v>
      </c>
      <c r="AY283" s="195" t="s">
        <v>148</v>
      </c>
    </row>
    <row r="284" spans="1:51" s="13" customFormat="1" ht="12">
      <c r="A284" s="13"/>
      <c r="B284" s="193"/>
      <c r="C284" s="13"/>
      <c r="D284" s="194" t="s">
        <v>157</v>
      </c>
      <c r="E284" s="195" t="s">
        <v>1</v>
      </c>
      <c r="F284" s="196" t="s">
        <v>450</v>
      </c>
      <c r="G284" s="13"/>
      <c r="H284" s="197">
        <v>-1.84</v>
      </c>
      <c r="I284" s="198"/>
      <c r="J284" s="198"/>
      <c r="K284" s="13"/>
      <c r="L284" s="13"/>
      <c r="M284" s="193"/>
      <c r="N284" s="199"/>
      <c r="O284" s="200"/>
      <c r="P284" s="200"/>
      <c r="Q284" s="200"/>
      <c r="R284" s="200"/>
      <c r="S284" s="200"/>
      <c r="T284" s="200"/>
      <c r="U284" s="200"/>
      <c r="V284" s="200"/>
      <c r="W284" s="200"/>
      <c r="X284" s="201"/>
      <c r="Y284" s="13"/>
      <c r="Z284" s="13"/>
      <c r="AA284" s="13"/>
      <c r="AB284" s="13"/>
      <c r="AC284" s="13"/>
      <c r="AD284" s="13"/>
      <c r="AE284" s="13"/>
      <c r="AT284" s="195" t="s">
        <v>157</v>
      </c>
      <c r="AU284" s="195" t="s">
        <v>86</v>
      </c>
      <c r="AV284" s="13" t="s">
        <v>86</v>
      </c>
      <c r="AW284" s="13" t="s">
        <v>4</v>
      </c>
      <c r="AX284" s="13" t="s">
        <v>79</v>
      </c>
      <c r="AY284" s="195" t="s">
        <v>148</v>
      </c>
    </row>
    <row r="285" spans="1:51" s="15" customFormat="1" ht="12">
      <c r="A285" s="15"/>
      <c r="B285" s="220"/>
      <c r="C285" s="15"/>
      <c r="D285" s="194" t="s">
        <v>157</v>
      </c>
      <c r="E285" s="221" t="s">
        <v>1</v>
      </c>
      <c r="F285" s="222" t="s">
        <v>448</v>
      </c>
      <c r="G285" s="15"/>
      <c r="H285" s="223">
        <v>175.019</v>
      </c>
      <c r="I285" s="224"/>
      <c r="J285" s="224"/>
      <c r="K285" s="15"/>
      <c r="L285" s="15"/>
      <c r="M285" s="220"/>
      <c r="N285" s="225"/>
      <c r="O285" s="226"/>
      <c r="P285" s="226"/>
      <c r="Q285" s="226"/>
      <c r="R285" s="226"/>
      <c r="S285" s="226"/>
      <c r="T285" s="226"/>
      <c r="U285" s="226"/>
      <c r="V285" s="226"/>
      <c r="W285" s="226"/>
      <c r="X285" s="227"/>
      <c r="Y285" s="15"/>
      <c r="Z285" s="15"/>
      <c r="AA285" s="15"/>
      <c r="AB285" s="15"/>
      <c r="AC285" s="15"/>
      <c r="AD285" s="15"/>
      <c r="AE285" s="15"/>
      <c r="AT285" s="221" t="s">
        <v>157</v>
      </c>
      <c r="AU285" s="221" t="s">
        <v>86</v>
      </c>
      <c r="AV285" s="15" t="s">
        <v>163</v>
      </c>
      <c r="AW285" s="15" t="s">
        <v>4</v>
      </c>
      <c r="AX285" s="15" t="s">
        <v>79</v>
      </c>
      <c r="AY285" s="221" t="s">
        <v>148</v>
      </c>
    </row>
    <row r="286" spans="1:51" s="13" customFormat="1" ht="12">
      <c r="A286" s="13"/>
      <c r="B286" s="193"/>
      <c r="C286" s="13"/>
      <c r="D286" s="194" t="s">
        <v>157</v>
      </c>
      <c r="E286" s="195" t="s">
        <v>1</v>
      </c>
      <c r="F286" s="196" t="s">
        <v>451</v>
      </c>
      <c r="G286" s="13"/>
      <c r="H286" s="197">
        <v>139.112</v>
      </c>
      <c r="I286" s="198"/>
      <c r="J286" s="198"/>
      <c r="K286" s="13"/>
      <c r="L286" s="13"/>
      <c r="M286" s="193"/>
      <c r="N286" s="199"/>
      <c r="O286" s="200"/>
      <c r="P286" s="200"/>
      <c r="Q286" s="200"/>
      <c r="R286" s="200"/>
      <c r="S286" s="200"/>
      <c r="T286" s="200"/>
      <c r="U286" s="200"/>
      <c r="V286" s="200"/>
      <c r="W286" s="200"/>
      <c r="X286" s="201"/>
      <c r="Y286" s="13"/>
      <c r="Z286" s="13"/>
      <c r="AA286" s="13"/>
      <c r="AB286" s="13"/>
      <c r="AC286" s="13"/>
      <c r="AD286" s="13"/>
      <c r="AE286" s="13"/>
      <c r="AT286" s="195" t="s">
        <v>157</v>
      </c>
      <c r="AU286" s="195" t="s">
        <v>86</v>
      </c>
      <c r="AV286" s="13" t="s">
        <v>86</v>
      </c>
      <c r="AW286" s="13" t="s">
        <v>4</v>
      </c>
      <c r="AX286" s="13" t="s">
        <v>79</v>
      </c>
      <c r="AY286" s="195" t="s">
        <v>148</v>
      </c>
    </row>
    <row r="287" spans="1:51" s="13" customFormat="1" ht="12">
      <c r="A287" s="13"/>
      <c r="B287" s="193"/>
      <c r="C287" s="13"/>
      <c r="D287" s="194" t="s">
        <v>157</v>
      </c>
      <c r="E287" s="195" t="s">
        <v>1</v>
      </c>
      <c r="F287" s="196" t="s">
        <v>452</v>
      </c>
      <c r="G287" s="13"/>
      <c r="H287" s="197">
        <v>-27.345</v>
      </c>
      <c r="I287" s="198"/>
      <c r="J287" s="198"/>
      <c r="K287" s="13"/>
      <c r="L287" s="13"/>
      <c r="M287" s="193"/>
      <c r="N287" s="199"/>
      <c r="O287" s="200"/>
      <c r="P287" s="200"/>
      <c r="Q287" s="200"/>
      <c r="R287" s="200"/>
      <c r="S287" s="200"/>
      <c r="T287" s="200"/>
      <c r="U287" s="200"/>
      <c r="V287" s="200"/>
      <c r="W287" s="200"/>
      <c r="X287" s="201"/>
      <c r="Y287" s="13"/>
      <c r="Z287" s="13"/>
      <c r="AA287" s="13"/>
      <c r="AB287" s="13"/>
      <c r="AC287" s="13"/>
      <c r="AD287" s="13"/>
      <c r="AE287" s="13"/>
      <c r="AT287" s="195" t="s">
        <v>157</v>
      </c>
      <c r="AU287" s="195" t="s">
        <v>86</v>
      </c>
      <c r="AV287" s="13" t="s">
        <v>86</v>
      </c>
      <c r="AW287" s="13" t="s">
        <v>4</v>
      </c>
      <c r="AX287" s="13" t="s">
        <v>79</v>
      </c>
      <c r="AY287" s="195" t="s">
        <v>148</v>
      </c>
    </row>
    <row r="288" spans="1:51" s="15" customFormat="1" ht="12">
      <c r="A288" s="15"/>
      <c r="B288" s="220"/>
      <c r="C288" s="15"/>
      <c r="D288" s="194" t="s">
        <v>157</v>
      </c>
      <c r="E288" s="221" t="s">
        <v>1</v>
      </c>
      <c r="F288" s="222" t="s">
        <v>448</v>
      </c>
      <c r="G288" s="15"/>
      <c r="H288" s="223">
        <v>111.767</v>
      </c>
      <c r="I288" s="224"/>
      <c r="J288" s="224"/>
      <c r="K288" s="15"/>
      <c r="L288" s="15"/>
      <c r="M288" s="220"/>
      <c r="N288" s="225"/>
      <c r="O288" s="226"/>
      <c r="P288" s="226"/>
      <c r="Q288" s="226"/>
      <c r="R288" s="226"/>
      <c r="S288" s="226"/>
      <c r="T288" s="226"/>
      <c r="U288" s="226"/>
      <c r="V288" s="226"/>
      <c r="W288" s="226"/>
      <c r="X288" s="227"/>
      <c r="Y288" s="15"/>
      <c r="Z288" s="15"/>
      <c r="AA288" s="15"/>
      <c r="AB288" s="15"/>
      <c r="AC288" s="15"/>
      <c r="AD288" s="15"/>
      <c r="AE288" s="15"/>
      <c r="AT288" s="221" t="s">
        <v>157</v>
      </c>
      <c r="AU288" s="221" t="s">
        <v>86</v>
      </c>
      <c r="AV288" s="15" t="s">
        <v>163</v>
      </c>
      <c r="AW288" s="15" t="s">
        <v>4</v>
      </c>
      <c r="AX288" s="15" t="s">
        <v>79</v>
      </c>
      <c r="AY288" s="221" t="s">
        <v>148</v>
      </c>
    </row>
    <row r="289" spans="1:51" s="13" customFormat="1" ht="12">
      <c r="A289" s="13"/>
      <c r="B289" s="193"/>
      <c r="C289" s="13"/>
      <c r="D289" s="194" t="s">
        <v>157</v>
      </c>
      <c r="E289" s="195" t="s">
        <v>1</v>
      </c>
      <c r="F289" s="196" t="s">
        <v>453</v>
      </c>
      <c r="G289" s="13"/>
      <c r="H289" s="197">
        <v>2.35</v>
      </c>
      <c r="I289" s="198"/>
      <c r="J289" s="198"/>
      <c r="K289" s="13"/>
      <c r="L289" s="13"/>
      <c r="M289" s="193"/>
      <c r="N289" s="199"/>
      <c r="O289" s="200"/>
      <c r="P289" s="200"/>
      <c r="Q289" s="200"/>
      <c r="R289" s="200"/>
      <c r="S289" s="200"/>
      <c r="T289" s="200"/>
      <c r="U289" s="200"/>
      <c r="V289" s="200"/>
      <c r="W289" s="200"/>
      <c r="X289" s="201"/>
      <c r="Y289" s="13"/>
      <c r="Z289" s="13"/>
      <c r="AA289" s="13"/>
      <c r="AB289" s="13"/>
      <c r="AC289" s="13"/>
      <c r="AD289" s="13"/>
      <c r="AE289" s="13"/>
      <c r="AT289" s="195" t="s">
        <v>157</v>
      </c>
      <c r="AU289" s="195" t="s">
        <v>86</v>
      </c>
      <c r="AV289" s="13" t="s">
        <v>86</v>
      </c>
      <c r="AW289" s="13" t="s">
        <v>4</v>
      </c>
      <c r="AX289" s="13" t="s">
        <v>79</v>
      </c>
      <c r="AY289" s="195" t="s">
        <v>148</v>
      </c>
    </row>
    <row r="290" spans="1:51" s="13" customFormat="1" ht="12">
      <c r="A290" s="13"/>
      <c r="B290" s="193"/>
      <c r="C290" s="13"/>
      <c r="D290" s="194" t="s">
        <v>157</v>
      </c>
      <c r="E290" s="195" t="s">
        <v>1</v>
      </c>
      <c r="F290" s="196" t="s">
        <v>454</v>
      </c>
      <c r="G290" s="13"/>
      <c r="H290" s="197">
        <v>25.262</v>
      </c>
      <c r="I290" s="198"/>
      <c r="J290" s="198"/>
      <c r="K290" s="13"/>
      <c r="L290" s="13"/>
      <c r="M290" s="193"/>
      <c r="N290" s="199"/>
      <c r="O290" s="200"/>
      <c r="P290" s="200"/>
      <c r="Q290" s="200"/>
      <c r="R290" s="200"/>
      <c r="S290" s="200"/>
      <c r="T290" s="200"/>
      <c r="U290" s="200"/>
      <c r="V290" s="200"/>
      <c r="W290" s="200"/>
      <c r="X290" s="201"/>
      <c r="Y290" s="13"/>
      <c r="Z290" s="13"/>
      <c r="AA290" s="13"/>
      <c r="AB290" s="13"/>
      <c r="AC290" s="13"/>
      <c r="AD290" s="13"/>
      <c r="AE290" s="13"/>
      <c r="AT290" s="195" t="s">
        <v>157</v>
      </c>
      <c r="AU290" s="195" t="s">
        <v>86</v>
      </c>
      <c r="AV290" s="13" t="s">
        <v>86</v>
      </c>
      <c r="AW290" s="13" t="s">
        <v>4</v>
      </c>
      <c r="AX290" s="13" t="s">
        <v>79</v>
      </c>
      <c r="AY290" s="195" t="s">
        <v>148</v>
      </c>
    </row>
    <row r="291" spans="1:51" s="14" customFormat="1" ht="12">
      <c r="A291" s="14"/>
      <c r="B291" s="212"/>
      <c r="C291" s="14"/>
      <c r="D291" s="194" t="s">
        <v>157</v>
      </c>
      <c r="E291" s="213" t="s">
        <v>1</v>
      </c>
      <c r="F291" s="214" t="s">
        <v>223</v>
      </c>
      <c r="G291" s="14"/>
      <c r="H291" s="215">
        <v>461.752</v>
      </c>
      <c r="I291" s="216"/>
      <c r="J291" s="216"/>
      <c r="K291" s="14"/>
      <c r="L291" s="14"/>
      <c r="M291" s="212"/>
      <c r="N291" s="217"/>
      <c r="O291" s="218"/>
      <c r="P291" s="218"/>
      <c r="Q291" s="218"/>
      <c r="R291" s="218"/>
      <c r="S291" s="218"/>
      <c r="T291" s="218"/>
      <c r="U291" s="218"/>
      <c r="V291" s="218"/>
      <c r="W291" s="218"/>
      <c r="X291" s="219"/>
      <c r="Y291" s="14"/>
      <c r="Z291" s="14"/>
      <c r="AA291" s="14"/>
      <c r="AB291" s="14"/>
      <c r="AC291" s="14"/>
      <c r="AD291" s="14"/>
      <c r="AE291" s="14"/>
      <c r="AT291" s="213" t="s">
        <v>157</v>
      </c>
      <c r="AU291" s="213" t="s">
        <v>86</v>
      </c>
      <c r="AV291" s="14" t="s">
        <v>155</v>
      </c>
      <c r="AW291" s="14" t="s">
        <v>4</v>
      </c>
      <c r="AX291" s="14" t="s">
        <v>84</v>
      </c>
      <c r="AY291" s="213" t="s">
        <v>148</v>
      </c>
    </row>
    <row r="292" spans="1:65" s="2" customFormat="1" ht="24.15" customHeight="1">
      <c r="A292" s="37"/>
      <c r="B292" s="178"/>
      <c r="C292" s="179" t="s">
        <v>455</v>
      </c>
      <c r="D292" s="179" t="s">
        <v>150</v>
      </c>
      <c r="E292" s="180" t="s">
        <v>456</v>
      </c>
      <c r="F292" s="181" t="s">
        <v>457</v>
      </c>
      <c r="G292" s="182" t="s">
        <v>153</v>
      </c>
      <c r="H292" s="183">
        <v>46.56</v>
      </c>
      <c r="I292" s="184"/>
      <c r="J292" s="184"/>
      <c r="K292" s="185">
        <f>ROUND(P292*H292,2)</f>
        <v>0</v>
      </c>
      <c r="L292" s="181" t="s">
        <v>154</v>
      </c>
      <c r="M292" s="38"/>
      <c r="N292" s="186" t="s">
        <v>1</v>
      </c>
      <c r="O292" s="187" t="s">
        <v>42</v>
      </c>
      <c r="P292" s="188">
        <f>I292+J292</f>
        <v>0</v>
      </c>
      <c r="Q292" s="188">
        <f>ROUND(I292*H292,2)</f>
        <v>0</v>
      </c>
      <c r="R292" s="188">
        <f>ROUND(J292*H292,2)</f>
        <v>0</v>
      </c>
      <c r="S292" s="76"/>
      <c r="T292" s="189">
        <f>S292*H292</f>
        <v>0</v>
      </c>
      <c r="U292" s="189">
        <v>0.01321</v>
      </c>
      <c r="V292" s="189">
        <f>U292*H292</f>
        <v>0.6150576</v>
      </c>
      <c r="W292" s="189">
        <v>0</v>
      </c>
      <c r="X292" s="190">
        <f>W292*H292</f>
        <v>0</v>
      </c>
      <c r="Y292" s="37"/>
      <c r="Z292" s="37"/>
      <c r="AA292" s="37"/>
      <c r="AB292" s="37"/>
      <c r="AC292" s="37"/>
      <c r="AD292" s="37"/>
      <c r="AE292" s="37"/>
      <c r="AR292" s="191" t="s">
        <v>155</v>
      </c>
      <c r="AT292" s="191" t="s">
        <v>150</v>
      </c>
      <c r="AU292" s="191" t="s">
        <v>86</v>
      </c>
      <c r="AY292" s="18" t="s">
        <v>148</v>
      </c>
      <c r="BE292" s="192">
        <f>IF(O292="základní",K292,0)</f>
        <v>0</v>
      </c>
      <c r="BF292" s="192">
        <f>IF(O292="snížená",K292,0)</f>
        <v>0</v>
      </c>
      <c r="BG292" s="192">
        <f>IF(O292="zákl. přenesená",K292,0)</f>
        <v>0</v>
      </c>
      <c r="BH292" s="192">
        <f>IF(O292="sníž. přenesená",K292,0)</f>
        <v>0</v>
      </c>
      <c r="BI292" s="192">
        <f>IF(O292="nulová",K292,0)</f>
        <v>0</v>
      </c>
      <c r="BJ292" s="18" t="s">
        <v>84</v>
      </c>
      <c r="BK292" s="192">
        <f>ROUND(P292*H292,2)</f>
        <v>0</v>
      </c>
      <c r="BL292" s="18" t="s">
        <v>155</v>
      </c>
      <c r="BM292" s="191" t="s">
        <v>458</v>
      </c>
    </row>
    <row r="293" spans="1:51" s="13" customFormat="1" ht="12">
      <c r="A293" s="13"/>
      <c r="B293" s="193"/>
      <c r="C293" s="13"/>
      <c r="D293" s="194" t="s">
        <v>157</v>
      </c>
      <c r="E293" s="195" t="s">
        <v>1</v>
      </c>
      <c r="F293" s="196" t="s">
        <v>422</v>
      </c>
      <c r="G293" s="13"/>
      <c r="H293" s="197">
        <v>46.56</v>
      </c>
      <c r="I293" s="198"/>
      <c r="J293" s="198"/>
      <c r="K293" s="13"/>
      <c r="L293" s="13"/>
      <c r="M293" s="193"/>
      <c r="N293" s="199"/>
      <c r="O293" s="200"/>
      <c r="P293" s="200"/>
      <c r="Q293" s="200"/>
      <c r="R293" s="200"/>
      <c r="S293" s="200"/>
      <c r="T293" s="200"/>
      <c r="U293" s="200"/>
      <c r="V293" s="200"/>
      <c r="W293" s="200"/>
      <c r="X293" s="201"/>
      <c r="Y293" s="13"/>
      <c r="Z293" s="13"/>
      <c r="AA293" s="13"/>
      <c r="AB293" s="13"/>
      <c r="AC293" s="13"/>
      <c r="AD293" s="13"/>
      <c r="AE293" s="13"/>
      <c r="AT293" s="195" t="s">
        <v>157</v>
      </c>
      <c r="AU293" s="195" t="s">
        <v>86</v>
      </c>
      <c r="AV293" s="13" t="s">
        <v>86</v>
      </c>
      <c r="AW293" s="13" t="s">
        <v>4</v>
      </c>
      <c r="AX293" s="13" t="s">
        <v>84</v>
      </c>
      <c r="AY293" s="195" t="s">
        <v>148</v>
      </c>
    </row>
    <row r="294" spans="1:65" s="2" customFormat="1" ht="24.15" customHeight="1">
      <c r="A294" s="37"/>
      <c r="B294" s="178"/>
      <c r="C294" s="179" t="s">
        <v>459</v>
      </c>
      <c r="D294" s="179" t="s">
        <v>150</v>
      </c>
      <c r="E294" s="180" t="s">
        <v>460</v>
      </c>
      <c r="F294" s="181" t="s">
        <v>461</v>
      </c>
      <c r="G294" s="182" t="s">
        <v>153</v>
      </c>
      <c r="H294" s="183">
        <v>507.174</v>
      </c>
      <c r="I294" s="184"/>
      <c r="J294" s="184"/>
      <c r="K294" s="185">
        <f>ROUND(P294*H294,2)</f>
        <v>0</v>
      </c>
      <c r="L294" s="181" t="s">
        <v>154</v>
      </c>
      <c r="M294" s="38"/>
      <c r="N294" s="186" t="s">
        <v>1</v>
      </c>
      <c r="O294" s="187" t="s">
        <v>42</v>
      </c>
      <c r="P294" s="188">
        <f>I294+J294</f>
        <v>0</v>
      </c>
      <c r="Q294" s="188">
        <f>ROUND(I294*H294,2)</f>
        <v>0</v>
      </c>
      <c r="R294" s="188">
        <f>ROUND(J294*H294,2)</f>
        <v>0</v>
      </c>
      <c r="S294" s="76"/>
      <c r="T294" s="189">
        <f>S294*H294</f>
        <v>0</v>
      </c>
      <c r="U294" s="189">
        <v>0.00285</v>
      </c>
      <c r="V294" s="189">
        <f>U294*H294</f>
        <v>1.4454459</v>
      </c>
      <c r="W294" s="189">
        <v>0</v>
      </c>
      <c r="X294" s="190">
        <f>W294*H294</f>
        <v>0</v>
      </c>
      <c r="Y294" s="37"/>
      <c r="Z294" s="37"/>
      <c r="AA294" s="37"/>
      <c r="AB294" s="37"/>
      <c r="AC294" s="37"/>
      <c r="AD294" s="37"/>
      <c r="AE294" s="37"/>
      <c r="AR294" s="191" t="s">
        <v>155</v>
      </c>
      <c r="AT294" s="191" t="s">
        <v>150</v>
      </c>
      <c r="AU294" s="191" t="s">
        <v>86</v>
      </c>
      <c r="AY294" s="18" t="s">
        <v>148</v>
      </c>
      <c r="BE294" s="192">
        <f>IF(O294="základní",K294,0)</f>
        <v>0</v>
      </c>
      <c r="BF294" s="192">
        <f>IF(O294="snížená",K294,0)</f>
        <v>0</v>
      </c>
      <c r="BG294" s="192">
        <f>IF(O294="zákl. přenesená",K294,0)</f>
        <v>0</v>
      </c>
      <c r="BH294" s="192">
        <f>IF(O294="sníž. přenesená",K294,0)</f>
        <v>0</v>
      </c>
      <c r="BI294" s="192">
        <f>IF(O294="nulová",K294,0)</f>
        <v>0</v>
      </c>
      <c r="BJ294" s="18" t="s">
        <v>84</v>
      </c>
      <c r="BK294" s="192">
        <f>ROUND(P294*H294,2)</f>
        <v>0</v>
      </c>
      <c r="BL294" s="18" t="s">
        <v>155</v>
      </c>
      <c r="BM294" s="191" t="s">
        <v>462</v>
      </c>
    </row>
    <row r="295" spans="1:51" s="13" customFormat="1" ht="12">
      <c r="A295" s="13"/>
      <c r="B295" s="193"/>
      <c r="C295" s="13"/>
      <c r="D295" s="194" t="s">
        <v>157</v>
      </c>
      <c r="E295" s="195" t="s">
        <v>1</v>
      </c>
      <c r="F295" s="196" t="s">
        <v>463</v>
      </c>
      <c r="G295" s="13"/>
      <c r="H295" s="197">
        <v>448.42</v>
      </c>
      <c r="I295" s="198"/>
      <c r="J295" s="198"/>
      <c r="K295" s="13"/>
      <c r="L295" s="13"/>
      <c r="M295" s="193"/>
      <c r="N295" s="199"/>
      <c r="O295" s="200"/>
      <c r="P295" s="200"/>
      <c r="Q295" s="200"/>
      <c r="R295" s="200"/>
      <c r="S295" s="200"/>
      <c r="T295" s="200"/>
      <c r="U295" s="200"/>
      <c r="V295" s="200"/>
      <c r="W295" s="200"/>
      <c r="X295" s="201"/>
      <c r="Y295" s="13"/>
      <c r="Z295" s="13"/>
      <c r="AA295" s="13"/>
      <c r="AB295" s="13"/>
      <c r="AC295" s="13"/>
      <c r="AD295" s="13"/>
      <c r="AE295" s="13"/>
      <c r="AT295" s="195" t="s">
        <v>157</v>
      </c>
      <c r="AU295" s="195" t="s">
        <v>86</v>
      </c>
      <c r="AV295" s="13" t="s">
        <v>86</v>
      </c>
      <c r="AW295" s="13" t="s">
        <v>4</v>
      </c>
      <c r="AX295" s="13" t="s">
        <v>79</v>
      </c>
      <c r="AY295" s="195" t="s">
        <v>148</v>
      </c>
    </row>
    <row r="296" spans="1:51" s="13" customFormat="1" ht="12">
      <c r="A296" s="13"/>
      <c r="B296" s="193"/>
      <c r="C296" s="13"/>
      <c r="D296" s="194" t="s">
        <v>157</v>
      </c>
      <c r="E296" s="195" t="s">
        <v>1</v>
      </c>
      <c r="F296" s="196" t="s">
        <v>464</v>
      </c>
      <c r="G296" s="13"/>
      <c r="H296" s="197">
        <v>12.608</v>
      </c>
      <c r="I296" s="198"/>
      <c r="J296" s="198"/>
      <c r="K296" s="13"/>
      <c r="L296" s="13"/>
      <c r="M296" s="193"/>
      <c r="N296" s="199"/>
      <c r="O296" s="200"/>
      <c r="P296" s="200"/>
      <c r="Q296" s="200"/>
      <c r="R296" s="200"/>
      <c r="S296" s="200"/>
      <c r="T296" s="200"/>
      <c r="U296" s="200"/>
      <c r="V296" s="200"/>
      <c r="W296" s="200"/>
      <c r="X296" s="201"/>
      <c r="Y296" s="13"/>
      <c r="Z296" s="13"/>
      <c r="AA296" s="13"/>
      <c r="AB296" s="13"/>
      <c r="AC296" s="13"/>
      <c r="AD296" s="13"/>
      <c r="AE296" s="13"/>
      <c r="AT296" s="195" t="s">
        <v>157</v>
      </c>
      <c r="AU296" s="195" t="s">
        <v>86</v>
      </c>
      <c r="AV296" s="13" t="s">
        <v>86</v>
      </c>
      <c r="AW296" s="13" t="s">
        <v>4</v>
      </c>
      <c r="AX296" s="13" t="s">
        <v>79</v>
      </c>
      <c r="AY296" s="195" t="s">
        <v>148</v>
      </c>
    </row>
    <row r="297" spans="1:51" s="13" customFormat="1" ht="12">
      <c r="A297" s="13"/>
      <c r="B297" s="193"/>
      <c r="C297" s="13"/>
      <c r="D297" s="194" t="s">
        <v>157</v>
      </c>
      <c r="E297" s="195" t="s">
        <v>1</v>
      </c>
      <c r="F297" s="196" t="s">
        <v>465</v>
      </c>
      <c r="G297" s="13"/>
      <c r="H297" s="197">
        <v>10.944</v>
      </c>
      <c r="I297" s="198"/>
      <c r="J297" s="198"/>
      <c r="K297" s="13"/>
      <c r="L297" s="13"/>
      <c r="M297" s="193"/>
      <c r="N297" s="199"/>
      <c r="O297" s="200"/>
      <c r="P297" s="200"/>
      <c r="Q297" s="200"/>
      <c r="R297" s="200"/>
      <c r="S297" s="200"/>
      <c r="T297" s="200"/>
      <c r="U297" s="200"/>
      <c r="V297" s="200"/>
      <c r="W297" s="200"/>
      <c r="X297" s="201"/>
      <c r="Y297" s="13"/>
      <c r="Z297" s="13"/>
      <c r="AA297" s="13"/>
      <c r="AB297" s="13"/>
      <c r="AC297" s="13"/>
      <c r="AD297" s="13"/>
      <c r="AE297" s="13"/>
      <c r="AT297" s="195" t="s">
        <v>157</v>
      </c>
      <c r="AU297" s="195" t="s">
        <v>86</v>
      </c>
      <c r="AV297" s="13" t="s">
        <v>86</v>
      </c>
      <c r="AW297" s="13" t="s">
        <v>4</v>
      </c>
      <c r="AX297" s="13" t="s">
        <v>79</v>
      </c>
      <c r="AY297" s="195" t="s">
        <v>148</v>
      </c>
    </row>
    <row r="298" spans="1:51" s="13" customFormat="1" ht="12">
      <c r="A298" s="13"/>
      <c r="B298" s="193"/>
      <c r="C298" s="13"/>
      <c r="D298" s="194" t="s">
        <v>157</v>
      </c>
      <c r="E298" s="195" t="s">
        <v>1</v>
      </c>
      <c r="F298" s="196" t="s">
        <v>466</v>
      </c>
      <c r="G298" s="13"/>
      <c r="H298" s="197">
        <v>25.262</v>
      </c>
      <c r="I298" s="198"/>
      <c r="J298" s="198"/>
      <c r="K298" s="13"/>
      <c r="L298" s="13"/>
      <c r="M298" s="193"/>
      <c r="N298" s="199"/>
      <c r="O298" s="200"/>
      <c r="P298" s="200"/>
      <c r="Q298" s="200"/>
      <c r="R298" s="200"/>
      <c r="S298" s="200"/>
      <c r="T298" s="200"/>
      <c r="U298" s="200"/>
      <c r="V298" s="200"/>
      <c r="W298" s="200"/>
      <c r="X298" s="201"/>
      <c r="Y298" s="13"/>
      <c r="Z298" s="13"/>
      <c r="AA298" s="13"/>
      <c r="AB298" s="13"/>
      <c r="AC298" s="13"/>
      <c r="AD298" s="13"/>
      <c r="AE298" s="13"/>
      <c r="AT298" s="195" t="s">
        <v>157</v>
      </c>
      <c r="AU298" s="195" t="s">
        <v>86</v>
      </c>
      <c r="AV298" s="13" t="s">
        <v>86</v>
      </c>
      <c r="AW298" s="13" t="s">
        <v>4</v>
      </c>
      <c r="AX298" s="13" t="s">
        <v>79</v>
      </c>
      <c r="AY298" s="195" t="s">
        <v>148</v>
      </c>
    </row>
    <row r="299" spans="1:51" s="13" customFormat="1" ht="12">
      <c r="A299" s="13"/>
      <c r="B299" s="193"/>
      <c r="C299" s="13"/>
      <c r="D299" s="194" t="s">
        <v>157</v>
      </c>
      <c r="E299" s="195" t="s">
        <v>1</v>
      </c>
      <c r="F299" s="196" t="s">
        <v>467</v>
      </c>
      <c r="G299" s="13"/>
      <c r="H299" s="197">
        <v>9.94</v>
      </c>
      <c r="I299" s="198"/>
      <c r="J299" s="198"/>
      <c r="K299" s="13"/>
      <c r="L299" s="13"/>
      <c r="M299" s="193"/>
      <c r="N299" s="199"/>
      <c r="O299" s="200"/>
      <c r="P299" s="200"/>
      <c r="Q299" s="200"/>
      <c r="R299" s="200"/>
      <c r="S299" s="200"/>
      <c r="T299" s="200"/>
      <c r="U299" s="200"/>
      <c r="V299" s="200"/>
      <c r="W299" s="200"/>
      <c r="X299" s="201"/>
      <c r="Y299" s="13"/>
      <c r="Z299" s="13"/>
      <c r="AA299" s="13"/>
      <c r="AB299" s="13"/>
      <c r="AC299" s="13"/>
      <c r="AD299" s="13"/>
      <c r="AE299" s="13"/>
      <c r="AT299" s="195" t="s">
        <v>157</v>
      </c>
      <c r="AU299" s="195" t="s">
        <v>86</v>
      </c>
      <c r="AV299" s="13" t="s">
        <v>86</v>
      </c>
      <c r="AW299" s="13" t="s">
        <v>4</v>
      </c>
      <c r="AX299" s="13" t="s">
        <v>79</v>
      </c>
      <c r="AY299" s="195" t="s">
        <v>148</v>
      </c>
    </row>
    <row r="300" spans="1:51" s="14" customFormat="1" ht="12">
      <c r="A300" s="14"/>
      <c r="B300" s="212"/>
      <c r="C300" s="14"/>
      <c r="D300" s="194" t="s">
        <v>157</v>
      </c>
      <c r="E300" s="213" t="s">
        <v>1</v>
      </c>
      <c r="F300" s="214" t="s">
        <v>223</v>
      </c>
      <c r="G300" s="14"/>
      <c r="H300" s="215">
        <v>507.174</v>
      </c>
      <c r="I300" s="216"/>
      <c r="J300" s="216"/>
      <c r="K300" s="14"/>
      <c r="L300" s="14"/>
      <c r="M300" s="212"/>
      <c r="N300" s="217"/>
      <c r="O300" s="218"/>
      <c r="P300" s="218"/>
      <c r="Q300" s="218"/>
      <c r="R300" s="218"/>
      <c r="S300" s="218"/>
      <c r="T300" s="218"/>
      <c r="U300" s="218"/>
      <c r="V300" s="218"/>
      <c r="W300" s="218"/>
      <c r="X300" s="219"/>
      <c r="Y300" s="14"/>
      <c r="Z300" s="14"/>
      <c r="AA300" s="14"/>
      <c r="AB300" s="14"/>
      <c r="AC300" s="14"/>
      <c r="AD300" s="14"/>
      <c r="AE300" s="14"/>
      <c r="AT300" s="213" t="s">
        <v>157</v>
      </c>
      <c r="AU300" s="213" t="s">
        <v>86</v>
      </c>
      <c r="AV300" s="14" t="s">
        <v>155</v>
      </c>
      <c r="AW300" s="14" t="s">
        <v>4</v>
      </c>
      <c r="AX300" s="14" t="s">
        <v>84</v>
      </c>
      <c r="AY300" s="213" t="s">
        <v>148</v>
      </c>
    </row>
    <row r="301" spans="1:65" s="2" customFormat="1" ht="24.15" customHeight="1">
      <c r="A301" s="37"/>
      <c r="B301" s="178"/>
      <c r="C301" s="179" t="s">
        <v>468</v>
      </c>
      <c r="D301" s="179" t="s">
        <v>150</v>
      </c>
      <c r="E301" s="180" t="s">
        <v>469</v>
      </c>
      <c r="F301" s="181" t="s">
        <v>470</v>
      </c>
      <c r="G301" s="182" t="s">
        <v>153</v>
      </c>
      <c r="H301" s="183">
        <v>32.346</v>
      </c>
      <c r="I301" s="184"/>
      <c r="J301" s="184"/>
      <c r="K301" s="185">
        <f>ROUND(P301*H301,2)</f>
        <v>0</v>
      </c>
      <c r="L301" s="181" t="s">
        <v>154</v>
      </c>
      <c r="M301" s="38"/>
      <c r="N301" s="186" t="s">
        <v>1</v>
      </c>
      <c r="O301" s="187" t="s">
        <v>42</v>
      </c>
      <c r="P301" s="188">
        <f>I301+J301</f>
        <v>0</v>
      </c>
      <c r="Q301" s="188">
        <f>ROUND(I301*H301,2)</f>
        <v>0</v>
      </c>
      <c r="R301" s="188">
        <f>ROUND(J301*H301,2)</f>
        <v>0</v>
      </c>
      <c r="S301" s="76"/>
      <c r="T301" s="189">
        <f>S301*H301</f>
        <v>0</v>
      </c>
      <c r="U301" s="189">
        <v>0.00299</v>
      </c>
      <c r="V301" s="189">
        <f>U301*H301</f>
        <v>0.09671453999999999</v>
      </c>
      <c r="W301" s="189">
        <v>0</v>
      </c>
      <c r="X301" s="190">
        <f>W301*H301</f>
        <v>0</v>
      </c>
      <c r="Y301" s="37"/>
      <c r="Z301" s="37"/>
      <c r="AA301" s="37"/>
      <c r="AB301" s="37"/>
      <c r="AC301" s="37"/>
      <c r="AD301" s="37"/>
      <c r="AE301" s="37"/>
      <c r="AR301" s="191" t="s">
        <v>155</v>
      </c>
      <c r="AT301" s="191" t="s">
        <v>150</v>
      </c>
      <c r="AU301" s="191" t="s">
        <v>86</v>
      </c>
      <c r="AY301" s="18" t="s">
        <v>148</v>
      </c>
      <c r="BE301" s="192">
        <f>IF(O301="základní",K301,0)</f>
        <v>0</v>
      </c>
      <c r="BF301" s="192">
        <f>IF(O301="snížená",K301,0)</f>
        <v>0</v>
      </c>
      <c r="BG301" s="192">
        <f>IF(O301="zákl. přenesená",K301,0)</f>
        <v>0</v>
      </c>
      <c r="BH301" s="192">
        <f>IF(O301="sníž. přenesená",K301,0)</f>
        <v>0</v>
      </c>
      <c r="BI301" s="192">
        <f>IF(O301="nulová",K301,0)</f>
        <v>0</v>
      </c>
      <c r="BJ301" s="18" t="s">
        <v>84</v>
      </c>
      <c r="BK301" s="192">
        <f>ROUND(P301*H301,2)</f>
        <v>0</v>
      </c>
      <c r="BL301" s="18" t="s">
        <v>155</v>
      </c>
      <c r="BM301" s="191" t="s">
        <v>471</v>
      </c>
    </row>
    <row r="302" spans="1:51" s="13" customFormat="1" ht="12">
      <c r="A302" s="13"/>
      <c r="B302" s="193"/>
      <c r="C302" s="13"/>
      <c r="D302" s="194" t="s">
        <v>157</v>
      </c>
      <c r="E302" s="195" t="s">
        <v>1</v>
      </c>
      <c r="F302" s="196" t="s">
        <v>472</v>
      </c>
      <c r="G302" s="13"/>
      <c r="H302" s="197">
        <v>32.346</v>
      </c>
      <c r="I302" s="198"/>
      <c r="J302" s="198"/>
      <c r="K302" s="13"/>
      <c r="L302" s="13"/>
      <c r="M302" s="193"/>
      <c r="N302" s="199"/>
      <c r="O302" s="200"/>
      <c r="P302" s="200"/>
      <c r="Q302" s="200"/>
      <c r="R302" s="200"/>
      <c r="S302" s="200"/>
      <c r="T302" s="200"/>
      <c r="U302" s="200"/>
      <c r="V302" s="200"/>
      <c r="W302" s="200"/>
      <c r="X302" s="201"/>
      <c r="Y302" s="13"/>
      <c r="Z302" s="13"/>
      <c r="AA302" s="13"/>
      <c r="AB302" s="13"/>
      <c r="AC302" s="13"/>
      <c r="AD302" s="13"/>
      <c r="AE302" s="13"/>
      <c r="AT302" s="195" t="s">
        <v>157</v>
      </c>
      <c r="AU302" s="195" t="s">
        <v>86</v>
      </c>
      <c r="AV302" s="13" t="s">
        <v>86</v>
      </c>
      <c r="AW302" s="13" t="s">
        <v>4</v>
      </c>
      <c r="AX302" s="13" t="s">
        <v>84</v>
      </c>
      <c r="AY302" s="195" t="s">
        <v>148</v>
      </c>
    </row>
    <row r="303" spans="1:65" s="2" customFormat="1" ht="24.15" customHeight="1">
      <c r="A303" s="37"/>
      <c r="B303" s="178"/>
      <c r="C303" s="179" t="s">
        <v>473</v>
      </c>
      <c r="D303" s="179" t="s">
        <v>150</v>
      </c>
      <c r="E303" s="180" t="s">
        <v>474</v>
      </c>
      <c r="F303" s="181" t="s">
        <v>475</v>
      </c>
      <c r="G303" s="182" t="s">
        <v>153</v>
      </c>
      <c r="H303" s="183">
        <v>63.668</v>
      </c>
      <c r="I303" s="184"/>
      <c r="J303" s="184"/>
      <c r="K303" s="185">
        <f>ROUND(P303*H303,2)</f>
        <v>0</v>
      </c>
      <c r="L303" s="181" t="s">
        <v>154</v>
      </c>
      <c r="M303" s="38"/>
      <c r="N303" s="186" t="s">
        <v>1</v>
      </c>
      <c r="O303" s="187" t="s">
        <v>42</v>
      </c>
      <c r="P303" s="188">
        <f>I303+J303</f>
        <v>0</v>
      </c>
      <c r="Q303" s="188">
        <f>ROUND(I303*H303,2)</f>
        <v>0</v>
      </c>
      <c r="R303" s="188">
        <f>ROUND(J303*H303,2)</f>
        <v>0</v>
      </c>
      <c r="S303" s="76"/>
      <c r="T303" s="189">
        <f>S303*H303</f>
        <v>0</v>
      </c>
      <c r="U303" s="189">
        <v>0</v>
      </c>
      <c r="V303" s="189">
        <f>U303*H303</f>
        <v>0</v>
      </c>
      <c r="W303" s="189">
        <v>0</v>
      </c>
      <c r="X303" s="190">
        <f>W303*H303</f>
        <v>0</v>
      </c>
      <c r="Y303" s="37"/>
      <c r="Z303" s="37"/>
      <c r="AA303" s="37"/>
      <c r="AB303" s="37"/>
      <c r="AC303" s="37"/>
      <c r="AD303" s="37"/>
      <c r="AE303" s="37"/>
      <c r="AR303" s="191" t="s">
        <v>155</v>
      </c>
      <c r="AT303" s="191" t="s">
        <v>150</v>
      </c>
      <c r="AU303" s="191" t="s">
        <v>86</v>
      </c>
      <c r="AY303" s="18" t="s">
        <v>148</v>
      </c>
      <c r="BE303" s="192">
        <f>IF(O303="základní",K303,0)</f>
        <v>0</v>
      </c>
      <c r="BF303" s="192">
        <f>IF(O303="snížená",K303,0)</f>
        <v>0</v>
      </c>
      <c r="BG303" s="192">
        <f>IF(O303="zákl. přenesená",K303,0)</f>
        <v>0</v>
      </c>
      <c r="BH303" s="192">
        <f>IF(O303="sníž. přenesená",K303,0)</f>
        <v>0</v>
      </c>
      <c r="BI303" s="192">
        <f>IF(O303="nulová",K303,0)</f>
        <v>0</v>
      </c>
      <c r="BJ303" s="18" t="s">
        <v>84</v>
      </c>
      <c r="BK303" s="192">
        <f>ROUND(P303*H303,2)</f>
        <v>0</v>
      </c>
      <c r="BL303" s="18" t="s">
        <v>155</v>
      </c>
      <c r="BM303" s="191" t="s">
        <v>476</v>
      </c>
    </row>
    <row r="304" spans="1:51" s="13" customFormat="1" ht="12">
      <c r="A304" s="13"/>
      <c r="B304" s="193"/>
      <c r="C304" s="13"/>
      <c r="D304" s="194" t="s">
        <v>157</v>
      </c>
      <c r="E304" s="195" t="s">
        <v>1</v>
      </c>
      <c r="F304" s="196" t="s">
        <v>477</v>
      </c>
      <c r="G304" s="13"/>
      <c r="H304" s="197">
        <v>56.57</v>
      </c>
      <c r="I304" s="198"/>
      <c r="J304" s="198"/>
      <c r="K304" s="13"/>
      <c r="L304" s="13"/>
      <c r="M304" s="193"/>
      <c r="N304" s="199"/>
      <c r="O304" s="200"/>
      <c r="P304" s="200"/>
      <c r="Q304" s="200"/>
      <c r="R304" s="200"/>
      <c r="S304" s="200"/>
      <c r="T304" s="200"/>
      <c r="U304" s="200"/>
      <c r="V304" s="200"/>
      <c r="W304" s="200"/>
      <c r="X304" s="201"/>
      <c r="Y304" s="13"/>
      <c r="Z304" s="13"/>
      <c r="AA304" s="13"/>
      <c r="AB304" s="13"/>
      <c r="AC304" s="13"/>
      <c r="AD304" s="13"/>
      <c r="AE304" s="13"/>
      <c r="AT304" s="195" t="s">
        <v>157</v>
      </c>
      <c r="AU304" s="195" t="s">
        <v>86</v>
      </c>
      <c r="AV304" s="13" t="s">
        <v>86</v>
      </c>
      <c r="AW304" s="13" t="s">
        <v>4</v>
      </c>
      <c r="AX304" s="13" t="s">
        <v>79</v>
      </c>
      <c r="AY304" s="195" t="s">
        <v>148</v>
      </c>
    </row>
    <row r="305" spans="1:51" s="13" customFormat="1" ht="12">
      <c r="A305" s="13"/>
      <c r="B305" s="193"/>
      <c r="C305" s="13"/>
      <c r="D305" s="194" t="s">
        <v>157</v>
      </c>
      <c r="E305" s="195" t="s">
        <v>1</v>
      </c>
      <c r="F305" s="196" t="s">
        <v>478</v>
      </c>
      <c r="G305" s="13"/>
      <c r="H305" s="197">
        <v>7.098</v>
      </c>
      <c r="I305" s="198"/>
      <c r="J305" s="198"/>
      <c r="K305" s="13"/>
      <c r="L305" s="13"/>
      <c r="M305" s="193"/>
      <c r="N305" s="199"/>
      <c r="O305" s="200"/>
      <c r="P305" s="200"/>
      <c r="Q305" s="200"/>
      <c r="R305" s="200"/>
      <c r="S305" s="200"/>
      <c r="T305" s="200"/>
      <c r="U305" s="200"/>
      <c r="V305" s="200"/>
      <c r="W305" s="200"/>
      <c r="X305" s="201"/>
      <c r="Y305" s="13"/>
      <c r="Z305" s="13"/>
      <c r="AA305" s="13"/>
      <c r="AB305" s="13"/>
      <c r="AC305" s="13"/>
      <c r="AD305" s="13"/>
      <c r="AE305" s="13"/>
      <c r="AT305" s="195" t="s">
        <v>157</v>
      </c>
      <c r="AU305" s="195" t="s">
        <v>86</v>
      </c>
      <c r="AV305" s="13" t="s">
        <v>86</v>
      </c>
      <c r="AW305" s="13" t="s">
        <v>4</v>
      </c>
      <c r="AX305" s="13" t="s">
        <v>79</v>
      </c>
      <c r="AY305" s="195" t="s">
        <v>148</v>
      </c>
    </row>
    <row r="306" spans="1:51" s="14" customFormat="1" ht="12">
      <c r="A306" s="14"/>
      <c r="B306" s="212"/>
      <c r="C306" s="14"/>
      <c r="D306" s="194" t="s">
        <v>157</v>
      </c>
      <c r="E306" s="213" t="s">
        <v>1</v>
      </c>
      <c r="F306" s="214" t="s">
        <v>223</v>
      </c>
      <c r="G306" s="14"/>
      <c r="H306" s="215">
        <v>63.668</v>
      </c>
      <c r="I306" s="216"/>
      <c r="J306" s="216"/>
      <c r="K306" s="14"/>
      <c r="L306" s="14"/>
      <c r="M306" s="212"/>
      <c r="N306" s="217"/>
      <c r="O306" s="218"/>
      <c r="P306" s="218"/>
      <c r="Q306" s="218"/>
      <c r="R306" s="218"/>
      <c r="S306" s="218"/>
      <c r="T306" s="218"/>
      <c r="U306" s="218"/>
      <c r="V306" s="218"/>
      <c r="W306" s="218"/>
      <c r="X306" s="219"/>
      <c r="Y306" s="14"/>
      <c r="Z306" s="14"/>
      <c r="AA306" s="14"/>
      <c r="AB306" s="14"/>
      <c r="AC306" s="14"/>
      <c r="AD306" s="14"/>
      <c r="AE306" s="14"/>
      <c r="AT306" s="213" t="s">
        <v>157</v>
      </c>
      <c r="AU306" s="213" t="s">
        <v>86</v>
      </c>
      <c r="AV306" s="14" t="s">
        <v>155</v>
      </c>
      <c r="AW306" s="14" t="s">
        <v>4</v>
      </c>
      <c r="AX306" s="14" t="s">
        <v>84</v>
      </c>
      <c r="AY306" s="213" t="s">
        <v>148</v>
      </c>
    </row>
    <row r="307" spans="1:65" s="2" customFormat="1" ht="24.15" customHeight="1">
      <c r="A307" s="37"/>
      <c r="B307" s="178"/>
      <c r="C307" s="179" t="s">
        <v>479</v>
      </c>
      <c r="D307" s="179" t="s">
        <v>150</v>
      </c>
      <c r="E307" s="180" t="s">
        <v>480</v>
      </c>
      <c r="F307" s="181" t="s">
        <v>481</v>
      </c>
      <c r="G307" s="182" t="s">
        <v>153</v>
      </c>
      <c r="H307" s="183">
        <v>446.55</v>
      </c>
      <c r="I307" s="184"/>
      <c r="J307" s="184"/>
      <c r="K307" s="185">
        <f>ROUND(P307*H307,2)</f>
        <v>0</v>
      </c>
      <c r="L307" s="181" t="s">
        <v>154</v>
      </c>
      <c r="M307" s="38"/>
      <c r="N307" s="186" t="s">
        <v>1</v>
      </c>
      <c r="O307" s="187" t="s">
        <v>42</v>
      </c>
      <c r="P307" s="188">
        <f>I307+J307</f>
        <v>0</v>
      </c>
      <c r="Q307" s="188">
        <f>ROUND(I307*H307,2)</f>
        <v>0</v>
      </c>
      <c r="R307" s="188">
        <f>ROUND(J307*H307,2)</f>
        <v>0</v>
      </c>
      <c r="S307" s="76"/>
      <c r="T307" s="189">
        <f>S307*H307</f>
        <v>0</v>
      </c>
      <c r="U307" s="189">
        <v>0</v>
      </c>
      <c r="V307" s="189">
        <f>U307*H307</f>
        <v>0</v>
      </c>
      <c r="W307" s="189">
        <v>0</v>
      </c>
      <c r="X307" s="190">
        <f>W307*H307</f>
        <v>0</v>
      </c>
      <c r="Y307" s="37"/>
      <c r="Z307" s="37"/>
      <c r="AA307" s="37"/>
      <c r="AB307" s="37"/>
      <c r="AC307" s="37"/>
      <c r="AD307" s="37"/>
      <c r="AE307" s="37"/>
      <c r="AR307" s="191" t="s">
        <v>155</v>
      </c>
      <c r="AT307" s="191" t="s">
        <v>150</v>
      </c>
      <c r="AU307" s="191" t="s">
        <v>86</v>
      </c>
      <c r="AY307" s="18" t="s">
        <v>148</v>
      </c>
      <c r="BE307" s="192">
        <f>IF(O307="základní",K307,0)</f>
        <v>0</v>
      </c>
      <c r="BF307" s="192">
        <f>IF(O307="snížená",K307,0)</f>
        <v>0</v>
      </c>
      <c r="BG307" s="192">
        <f>IF(O307="zákl. přenesená",K307,0)</f>
        <v>0</v>
      </c>
      <c r="BH307" s="192">
        <f>IF(O307="sníž. přenesená",K307,0)</f>
        <v>0</v>
      </c>
      <c r="BI307" s="192">
        <f>IF(O307="nulová",K307,0)</f>
        <v>0</v>
      </c>
      <c r="BJ307" s="18" t="s">
        <v>84</v>
      </c>
      <c r="BK307" s="192">
        <f>ROUND(P307*H307,2)</f>
        <v>0</v>
      </c>
      <c r="BL307" s="18" t="s">
        <v>155</v>
      </c>
      <c r="BM307" s="191" t="s">
        <v>482</v>
      </c>
    </row>
    <row r="308" spans="1:51" s="13" customFormat="1" ht="12">
      <c r="A308" s="13"/>
      <c r="B308" s="193"/>
      <c r="C308" s="13"/>
      <c r="D308" s="194" t="s">
        <v>157</v>
      </c>
      <c r="E308" s="195" t="s">
        <v>1</v>
      </c>
      <c r="F308" s="196" t="s">
        <v>483</v>
      </c>
      <c r="G308" s="13"/>
      <c r="H308" s="197">
        <v>446.55</v>
      </c>
      <c r="I308" s="198"/>
      <c r="J308" s="198"/>
      <c r="K308" s="13"/>
      <c r="L308" s="13"/>
      <c r="M308" s="193"/>
      <c r="N308" s="199"/>
      <c r="O308" s="200"/>
      <c r="P308" s="200"/>
      <c r="Q308" s="200"/>
      <c r="R308" s="200"/>
      <c r="S308" s="200"/>
      <c r="T308" s="200"/>
      <c r="U308" s="200"/>
      <c r="V308" s="200"/>
      <c r="W308" s="200"/>
      <c r="X308" s="201"/>
      <c r="Y308" s="13"/>
      <c r="Z308" s="13"/>
      <c r="AA308" s="13"/>
      <c r="AB308" s="13"/>
      <c r="AC308" s="13"/>
      <c r="AD308" s="13"/>
      <c r="AE308" s="13"/>
      <c r="AT308" s="195" t="s">
        <v>157</v>
      </c>
      <c r="AU308" s="195" t="s">
        <v>86</v>
      </c>
      <c r="AV308" s="13" t="s">
        <v>86</v>
      </c>
      <c r="AW308" s="13" t="s">
        <v>4</v>
      </c>
      <c r="AX308" s="13" t="s">
        <v>84</v>
      </c>
      <c r="AY308" s="195" t="s">
        <v>148</v>
      </c>
    </row>
    <row r="309" spans="1:65" s="2" customFormat="1" ht="24.15" customHeight="1">
      <c r="A309" s="37"/>
      <c r="B309" s="178"/>
      <c r="C309" s="179" t="s">
        <v>484</v>
      </c>
      <c r="D309" s="179" t="s">
        <v>150</v>
      </c>
      <c r="E309" s="180" t="s">
        <v>485</v>
      </c>
      <c r="F309" s="181" t="s">
        <v>486</v>
      </c>
      <c r="G309" s="182" t="s">
        <v>153</v>
      </c>
      <c r="H309" s="183">
        <v>3.399</v>
      </c>
      <c r="I309" s="184"/>
      <c r="J309" s="184"/>
      <c r="K309" s="185">
        <f>ROUND(P309*H309,2)</f>
        <v>0</v>
      </c>
      <c r="L309" s="181" t="s">
        <v>154</v>
      </c>
      <c r="M309" s="38"/>
      <c r="N309" s="186" t="s">
        <v>1</v>
      </c>
      <c r="O309" s="187" t="s">
        <v>42</v>
      </c>
      <c r="P309" s="188">
        <f>I309+J309</f>
        <v>0</v>
      </c>
      <c r="Q309" s="188">
        <f>ROUND(I309*H309,2)</f>
        <v>0</v>
      </c>
      <c r="R309" s="188">
        <f>ROUND(J309*H309,2)</f>
        <v>0</v>
      </c>
      <c r="S309" s="76"/>
      <c r="T309" s="189">
        <f>S309*H309</f>
        <v>0</v>
      </c>
      <c r="U309" s="189">
        <v>0.04984</v>
      </c>
      <c r="V309" s="189">
        <f>U309*H309</f>
        <v>0.16940616</v>
      </c>
      <c r="W309" s="189">
        <v>0</v>
      </c>
      <c r="X309" s="190">
        <f>W309*H309</f>
        <v>0</v>
      </c>
      <c r="Y309" s="37"/>
      <c r="Z309" s="37"/>
      <c r="AA309" s="37"/>
      <c r="AB309" s="37"/>
      <c r="AC309" s="37"/>
      <c r="AD309" s="37"/>
      <c r="AE309" s="37"/>
      <c r="AR309" s="191" t="s">
        <v>155</v>
      </c>
      <c r="AT309" s="191" t="s">
        <v>150</v>
      </c>
      <c r="AU309" s="191" t="s">
        <v>86</v>
      </c>
      <c r="AY309" s="18" t="s">
        <v>148</v>
      </c>
      <c r="BE309" s="192">
        <f>IF(O309="základní",K309,0)</f>
        <v>0</v>
      </c>
      <c r="BF309" s="192">
        <f>IF(O309="snížená",K309,0)</f>
        <v>0</v>
      </c>
      <c r="BG309" s="192">
        <f>IF(O309="zákl. přenesená",K309,0)</f>
        <v>0</v>
      </c>
      <c r="BH309" s="192">
        <f>IF(O309="sníž. přenesená",K309,0)</f>
        <v>0</v>
      </c>
      <c r="BI309" s="192">
        <f>IF(O309="nulová",K309,0)</f>
        <v>0</v>
      </c>
      <c r="BJ309" s="18" t="s">
        <v>84</v>
      </c>
      <c r="BK309" s="192">
        <f>ROUND(P309*H309,2)</f>
        <v>0</v>
      </c>
      <c r="BL309" s="18" t="s">
        <v>155</v>
      </c>
      <c r="BM309" s="191" t="s">
        <v>487</v>
      </c>
    </row>
    <row r="310" spans="1:51" s="13" customFormat="1" ht="12">
      <c r="A310" s="13"/>
      <c r="B310" s="193"/>
      <c r="C310" s="13"/>
      <c r="D310" s="194" t="s">
        <v>157</v>
      </c>
      <c r="E310" s="195" t="s">
        <v>1</v>
      </c>
      <c r="F310" s="196" t="s">
        <v>488</v>
      </c>
      <c r="G310" s="13"/>
      <c r="H310" s="197">
        <v>1.748</v>
      </c>
      <c r="I310" s="198"/>
      <c r="J310" s="198"/>
      <c r="K310" s="13"/>
      <c r="L310" s="13"/>
      <c r="M310" s="193"/>
      <c r="N310" s="199"/>
      <c r="O310" s="200"/>
      <c r="P310" s="200"/>
      <c r="Q310" s="200"/>
      <c r="R310" s="200"/>
      <c r="S310" s="200"/>
      <c r="T310" s="200"/>
      <c r="U310" s="200"/>
      <c r="V310" s="200"/>
      <c r="W310" s="200"/>
      <c r="X310" s="201"/>
      <c r="Y310" s="13"/>
      <c r="Z310" s="13"/>
      <c r="AA310" s="13"/>
      <c r="AB310" s="13"/>
      <c r="AC310" s="13"/>
      <c r="AD310" s="13"/>
      <c r="AE310" s="13"/>
      <c r="AT310" s="195" t="s">
        <v>157</v>
      </c>
      <c r="AU310" s="195" t="s">
        <v>86</v>
      </c>
      <c r="AV310" s="13" t="s">
        <v>86</v>
      </c>
      <c r="AW310" s="13" t="s">
        <v>4</v>
      </c>
      <c r="AX310" s="13" t="s">
        <v>79</v>
      </c>
      <c r="AY310" s="195" t="s">
        <v>148</v>
      </c>
    </row>
    <row r="311" spans="1:51" s="13" customFormat="1" ht="12">
      <c r="A311" s="13"/>
      <c r="B311" s="193"/>
      <c r="C311" s="13"/>
      <c r="D311" s="194" t="s">
        <v>157</v>
      </c>
      <c r="E311" s="195" t="s">
        <v>1</v>
      </c>
      <c r="F311" s="196" t="s">
        <v>489</v>
      </c>
      <c r="G311" s="13"/>
      <c r="H311" s="197">
        <v>1.651</v>
      </c>
      <c r="I311" s="198"/>
      <c r="J311" s="198"/>
      <c r="K311" s="13"/>
      <c r="L311" s="13"/>
      <c r="M311" s="193"/>
      <c r="N311" s="199"/>
      <c r="O311" s="200"/>
      <c r="P311" s="200"/>
      <c r="Q311" s="200"/>
      <c r="R311" s="200"/>
      <c r="S311" s="200"/>
      <c r="T311" s="200"/>
      <c r="U311" s="200"/>
      <c r="V311" s="200"/>
      <c r="W311" s="200"/>
      <c r="X311" s="201"/>
      <c r="Y311" s="13"/>
      <c r="Z311" s="13"/>
      <c r="AA311" s="13"/>
      <c r="AB311" s="13"/>
      <c r="AC311" s="13"/>
      <c r="AD311" s="13"/>
      <c r="AE311" s="13"/>
      <c r="AT311" s="195" t="s">
        <v>157</v>
      </c>
      <c r="AU311" s="195" t="s">
        <v>86</v>
      </c>
      <c r="AV311" s="13" t="s">
        <v>86</v>
      </c>
      <c r="AW311" s="13" t="s">
        <v>4</v>
      </c>
      <c r="AX311" s="13" t="s">
        <v>79</v>
      </c>
      <c r="AY311" s="195" t="s">
        <v>148</v>
      </c>
    </row>
    <row r="312" spans="1:51" s="14" customFormat="1" ht="12">
      <c r="A312" s="14"/>
      <c r="B312" s="212"/>
      <c r="C312" s="14"/>
      <c r="D312" s="194" t="s">
        <v>157</v>
      </c>
      <c r="E312" s="213" t="s">
        <v>1</v>
      </c>
      <c r="F312" s="214" t="s">
        <v>223</v>
      </c>
      <c r="G312" s="14"/>
      <c r="H312" s="215">
        <v>3.399</v>
      </c>
      <c r="I312" s="216"/>
      <c r="J312" s="216"/>
      <c r="K312" s="14"/>
      <c r="L312" s="14"/>
      <c r="M312" s="212"/>
      <c r="N312" s="217"/>
      <c r="O312" s="218"/>
      <c r="P312" s="218"/>
      <c r="Q312" s="218"/>
      <c r="R312" s="218"/>
      <c r="S312" s="218"/>
      <c r="T312" s="218"/>
      <c r="U312" s="218"/>
      <c r="V312" s="218"/>
      <c r="W312" s="218"/>
      <c r="X312" s="219"/>
      <c r="Y312" s="14"/>
      <c r="Z312" s="14"/>
      <c r="AA312" s="14"/>
      <c r="AB312" s="14"/>
      <c r="AC312" s="14"/>
      <c r="AD312" s="14"/>
      <c r="AE312" s="14"/>
      <c r="AT312" s="213" t="s">
        <v>157</v>
      </c>
      <c r="AU312" s="213" t="s">
        <v>86</v>
      </c>
      <c r="AV312" s="14" t="s">
        <v>155</v>
      </c>
      <c r="AW312" s="14" t="s">
        <v>4</v>
      </c>
      <c r="AX312" s="14" t="s">
        <v>84</v>
      </c>
      <c r="AY312" s="213" t="s">
        <v>148</v>
      </c>
    </row>
    <row r="313" spans="1:65" s="2" customFormat="1" ht="24.15" customHeight="1">
      <c r="A313" s="37"/>
      <c r="B313" s="178"/>
      <c r="C313" s="179" t="s">
        <v>490</v>
      </c>
      <c r="D313" s="179" t="s">
        <v>150</v>
      </c>
      <c r="E313" s="180" t="s">
        <v>491</v>
      </c>
      <c r="F313" s="181" t="s">
        <v>492</v>
      </c>
      <c r="G313" s="182" t="s">
        <v>153</v>
      </c>
      <c r="H313" s="183">
        <v>8.02</v>
      </c>
      <c r="I313" s="184"/>
      <c r="J313" s="184"/>
      <c r="K313" s="185">
        <f>ROUND(P313*H313,2)</f>
        <v>0</v>
      </c>
      <c r="L313" s="181" t="s">
        <v>154</v>
      </c>
      <c r="M313" s="38"/>
      <c r="N313" s="186" t="s">
        <v>1</v>
      </c>
      <c r="O313" s="187" t="s">
        <v>42</v>
      </c>
      <c r="P313" s="188">
        <f>I313+J313</f>
        <v>0</v>
      </c>
      <c r="Q313" s="188">
        <f>ROUND(I313*H313,2)</f>
        <v>0</v>
      </c>
      <c r="R313" s="188">
        <f>ROUND(J313*H313,2)</f>
        <v>0</v>
      </c>
      <c r="S313" s="76"/>
      <c r="T313" s="189">
        <f>S313*H313</f>
        <v>0</v>
      </c>
      <c r="U313" s="189">
        <v>0.01192</v>
      </c>
      <c r="V313" s="189">
        <f>U313*H313</f>
        <v>0.0955984</v>
      </c>
      <c r="W313" s="189">
        <v>0</v>
      </c>
      <c r="X313" s="190">
        <f>W313*H313</f>
        <v>0</v>
      </c>
      <c r="Y313" s="37"/>
      <c r="Z313" s="37"/>
      <c r="AA313" s="37"/>
      <c r="AB313" s="37"/>
      <c r="AC313" s="37"/>
      <c r="AD313" s="37"/>
      <c r="AE313" s="37"/>
      <c r="AR313" s="191" t="s">
        <v>155</v>
      </c>
      <c r="AT313" s="191" t="s">
        <v>150</v>
      </c>
      <c r="AU313" s="191" t="s">
        <v>86</v>
      </c>
      <c r="AY313" s="18" t="s">
        <v>148</v>
      </c>
      <c r="BE313" s="192">
        <f>IF(O313="základní",K313,0)</f>
        <v>0</v>
      </c>
      <c r="BF313" s="192">
        <f>IF(O313="snížená",K313,0)</f>
        <v>0</v>
      </c>
      <c r="BG313" s="192">
        <f>IF(O313="zákl. přenesená",K313,0)</f>
        <v>0</v>
      </c>
      <c r="BH313" s="192">
        <f>IF(O313="sníž. přenesená",K313,0)</f>
        <v>0</v>
      </c>
      <c r="BI313" s="192">
        <f>IF(O313="nulová",K313,0)</f>
        <v>0</v>
      </c>
      <c r="BJ313" s="18" t="s">
        <v>84</v>
      </c>
      <c r="BK313" s="192">
        <f>ROUND(P313*H313,2)</f>
        <v>0</v>
      </c>
      <c r="BL313" s="18" t="s">
        <v>155</v>
      </c>
      <c r="BM313" s="191" t="s">
        <v>493</v>
      </c>
    </row>
    <row r="314" spans="1:51" s="13" customFormat="1" ht="12">
      <c r="A314" s="13"/>
      <c r="B314" s="193"/>
      <c r="C314" s="13"/>
      <c r="D314" s="194" t="s">
        <v>157</v>
      </c>
      <c r="E314" s="195" t="s">
        <v>1</v>
      </c>
      <c r="F314" s="196" t="s">
        <v>494</v>
      </c>
      <c r="G314" s="13"/>
      <c r="H314" s="197">
        <v>8.02</v>
      </c>
      <c r="I314" s="198"/>
      <c r="J314" s="198"/>
      <c r="K314" s="13"/>
      <c r="L314" s="13"/>
      <c r="M314" s="193"/>
      <c r="N314" s="199"/>
      <c r="O314" s="200"/>
      <c r="P314" s="200"/>
      <c r="Q314" s="200"/>
      <c r="R314" s="200"/>
      <c r="S314" s="200"/>
      <c r="T314" s="200"/>
      <c r="U314" s="200"/>
      <c r="V314" s="200"/>
      <c r="W314" s="200"/>
      <c r="X314" s="201"/>
      <c r="Y314" s="13"/>
      <c r="Z314" s="13"/>
      <c r="AA314" s="13"/>
      <c r="AB314" s="13"/>
      <c r="AC314" s="13"/>
      <c r="AD314" s="13"/>
      <c r="AE314" s="13"/>
      <c r="AT314" s="195" t="s">
        <v>157</v>
      </c>
      <c r="AU314" s="195" t="s">
        <v>86</v>
      </c>
      <c r="AV314" s="13" t="s">
        <v>86</v>
      </c>
      <c r="AW314" s="13" t="s">
        <v>4</v>
      </c>
      <c r="AX314" s="13" t="s">
        <v>84</v>
      </c>
      <c r="AY314" s="195" t="s">
        <v>148</v>
      </c>
    </row>
    <row r="315" spans="1:65" s="2" customFormat="1" ht="24.15" customHeight="1">
      <c r="A315" s="37"/>
      <c r="B315" s="178"/>
      <c r="C315" s="179" t="s">
        <v>495</v>
      </c>
      <c r="D315" s="179" t="s">
        <v>150</v>
      </c>
      <c r="E315" s="180" t="s">
        <v>496</v>
      </c>
      <c r="F315" s="181" t="s">
        <v>497</v>
      </c>
      <c r="G315" s="182" t="s">
        <v>153</v>
      </c>
      <c r="H315" s="183">
        <v>16.59</v>
      </c>
      <c r="I315" s="184"/>
      <c r="J315" s="184"/>
      <c r="K315" s="185">
        <f>ROUND(P315*H315,2)</f>
        <v>0</v>
      </c>
      <c r="L315" s="181" t="s">
        <v>154</v>
      </c>
      <c r="M315" s="38"/>
      <c r="N315" s="186" t="s">
        <v>1</v>
      </c>
      <c r="O315" s="187" t="s">
        <v>42</v>
      </c>
      <c r="P315" s="188">
        <f>I315+J315</f>
        <v>0</v>
      </c>
      <c r="Q315" s="188">
        <f>ROUND(I315*H315,2)</f>
        <v>0</v>
      </c>
      <c r="R315" s="188">
        <f>ROUND(J315*H315,2)</f>
        <v>0</v>
      </c>
      <c r="S315" s="76"/>
      <c r="T315" s="189">
        <f>S315*H315</f>
        <v>0</v>
      </c>
      <c r="U315" s="189">
        <v>0.23973</v>
      </c>
      <c r="V315" s="189">
        <f>U315*H315</f>
        <v>3.9771207</v>
      </c>
      <c r="W315" s="189">
        <v>0</v>
      </c>
      <c r="X315" s="190">
        <f>W315*H315</f>
        <v>0</v>
      </c>
      <c r="Y315" s="37"/>
      <c r="Z315" s="37"/>
      <c r="AA315" s="37"/>
      <c r="AB315" s="37"/>
      <c r="AC315" s="37"/>
      <c r="AD315" s="37"/>
      <c r="AE315" s="37"/>
      <c r="AR315" s="191" t="s">
        <v>155</v>
      </c>
      <c r="AT315" s="191" t="s">
        <v>150</v>
      </c>
      <c r="AU315" s="191" t="s">
        <v>86</v>
      </c>
      <c r="AY315" s="18" t="s">
        <v>148</v>
      </c>
      <c r="BE315" s="192">
        <f>IF(O315="základní",K315,0)</f>
        <v>0</v>
      </c>
      <c r="BF315" s="192">
        <f>IF(O315="snížená",K315,0)</f>
        <v>0</v>
      </c>
      <c r="BG315" s="192">
        <f>IF(O315="zákl. přenesená",K315,0)</f>
        <v>0</v>
      </c>
      <c r="BH315" s="192">
        <f>IF(O315="sníž. přenesená",K315,0)</f>
        <v>0</v>
      </c>
      <c r="BI315" s="192">
        <f>IF(O315="nulová",K315,0)</f>
        <v>0</v>
      </c>
      <c r="BJ315" s="18" t="s">
        <v>84</v>
      </c>
      <c r="BK315" s="192">
        <f>ROUND(P315*H315,2)</f>
        <v>0</v>
      </c>
      <c r="BL315" s="18" t="s">
        <v>155</v>
      </c>
      <c r="BM315" s="191" t="s">
        <v>498</v>
      </c>
    </row>
    <row r="316" spans="1:51" s="13" customFormat="1" ht="12">
      <c r="A316" s="13"/>
      <c r="B316" s="193"/>
      <c r="C316" s="13"/>
      <c r="D316" s="194" t="s">
        <v>157</v>
      </c>
      <c r="E316" s="195" t="s">
        <v>1</v>
      </c>
      <c r="F316" s="196" t="s">
        <v>499</v>
      </c>
      <c r="G316" s="13"/>
      <c r="H316" s="197">
        <v>16.59</v>
      </c>
      <c r="I316" s="198"/>
      <c r="J316" s="198"/>
      <c r="K316" s="13"/>
      <c r="L316" s="13"/>
      <c r="M316" s="193"/>
      <c r="N316" s="199"/>
      <c r="O316" s="200"/>
      <c r="P316" s="200"/>
      <c r="Q316" s="200"/>
      <c r="R316" s="200"/>
      <c r="S316" s="200"/>
      <c r="T316" s="200"/>
      <c r="U316" s="200"/>
      <c r="V316" s="200"/>
      <c r="W316" s="200"/>
      <c r="X316" s="201"/>
      <c r="Y316" s="13"/>
      <c r="Z316" s="13"/>
      <c r="AA316" s="13"/>
      <c r="AB316" s="13"/>
      <c r="AC316" s="13"/>
      <c r="AD316" s="13"/>
      <c r="AE316" s="13"/>
      <c r="AT316" s="195" t="s">
        <v>157</v>
      </c>
      <c r="AU316" s="195" t="s">
        <v>86</v>
      </c>
      <c r="AV316" s="13" t="s">
        <v>86</v>
      </c>
      <c r="AW316" s="13" t="s">
        <v>4</v>
      </c>
      <c r="AX316" s="13" t="s">
        <v>84</v>
      </c>
      <c r="AY316" s="195" t="s">
        <v>148</v>
      </c>
    </row>
    <row r="317" spans="1:65" s="2" customFormat="1" ht="16.5" customHeight="1">
      <c r="A317" s="37"/>
      <c r="B317" s="178"/>
      <c r="C317" s="179" t="s">
        <v>500</v>
      </c>
      <c r="D317" s="179" t="s">
        <v>150</v>
      </c>
      <c r="E317" s="180" t="s">
        <v>501</v>
      </c>
      <c r="F317" s="181" t="s">
        <v>502</v>
      </c>
      <c r="G317" s="182" t="s">
        <v>166</v>
      </c>
      <c r="H317" s="183">
        <v>1</v>
      </c>
      <c r="I317" s="184"/>
      <c r="J317" s="184"/>
      <c r="K317" s="185">
        <f>ROUND(P317*H317,2)</f>
        <v>0</v>
      </c>
      <c r="L317" s="181" t="s">
        <v>1</v>
      </c>
      <c r="M317" s="38"/>
      <c r="N317" s="186" t="s">
        <v>1</v>
      </c>
      <c r="O317" s="187" t="s">
        <v>42</v>
      </c>
      <c r="P317" s="188">
        <f>I317+J317</f>
        <v>0</v>
      </c>
      <c r="Q317" s="188">
        <f>ROUND(I317*H317,2)</f>
        <v>0</v>
      </c>
      <c r="R317" s="188">
        <f>ROUND(J317*H317,2)</f>
        <v>0</v>
      </c>
      <c r="S317" s="76"/>
      <c r="T317" s="189">
        <f>S317*H317</f>
        <v>0</v>
      </c>
      <c r="U317" s="189">
        <v>0.01698</v>
      </c>
      <c r="V317" s="189">
        <f>U317*H317</f>
        <v>0.01698</v>
      </c>
      <c r="W317" s="189">
        <v>0</v>
      </c>
      <c r="X317" s="190">
        <f>W317*H317</f>
        <v>0</v>
      </c>
      <c r="Y317" s="37"/>
      <c r="Z317" s="37"/>
      <c r="AA317" s="37"/>
      <c r="AB317" s="37"/>
      <c r="AC317" s="37"/>
      <c r="AD317" s="37"/>
      <c r="AE317" s="37"/>
      <c r="AR317" s="191" t="s">
        <v>155</v>
      </c>
      <c r="AT317" s="191" t="s">
        <v>150</v>
      </c>
      <c r="AU317" s="191" t="s">
        <v>86</v>
      </c>
      <c r="AY317" s="18" t="s">
        <v>148</v>
      </c>
      <c r="BE317" s="192">
        <f>IF(O317="základní",K317,0)</f>
        <v>0</v>
      </c>
      <c r="BF317" s="192">
        <f>IF(O317="snížená",K317,0)</f>
        <v>0</v>
      </c>
      <c r="BG317" s="192">
        <f>IF(O317="zákl. přenesená",K317,0)</f>
        <v>0</v>
      </c>
      <c r="BH317" s="192">
        <f>IF(O317="sníž. přenesená",K317,0)</f>
        <v>0</v>
      </c>
      <c r="BI317" s="192">
        <f>IF(O317="nulová",K317,0)</f>
        <v>0</v>
      </c>
      <c r="BJ317" s="18" t="s">
        <v>84</v>
      </c>
      <c r="BK317" s="192">
        <f>ROUND(P317*H317,2)</f>
        <v>0</v>
      </c>
      <c r="BL317" s="18" t="s">
        <v>155</v>
      </c>
      <c r="BM317" s="191" t="s">
        <v>503</v>
      </c>
    </row>
    <row r="318" spans="1:63" s="12" customFormat="1" ht="22.8" customHeight="1">
      <c r="A318" s="12"/>
      <c r="B318" s="164"/>
      <c r="C318" s="12"/>
      <c r="D318" s="165" t="s">
        <v>78</v>
      </c>
      <c r="E318" s="176" t="s">
        <v>191</v>
      </c>
      <c r="F318" s="176" t="s">
        <v>504</v>
      </c>
      <c r="G318" s="12"/>
      <c r="H318" s="12"/>
      <c r="I318" s="167"/>
      <c r="J318" s="167"/>
      <c r="K318" s="177">
        <f>BK318</f>
        <v>0</v>
      </c>
      <c r="L318" s="12"/>
      <c r="M318" s="164"/>
      <c r="N318" s="169"/>
      <c r="O318" s="170"/>
      <c r="P318" s="170"/>
      <c r="Q318" s="171">
        <f>Q319+SUM(Q320:Q365)</f>
        <v>0</v>
      </c>
      <c r="R318" s="171">
        <f>R319+SUM(R320:R365)</f>
        <v>0</v>
      </c>
      <c r="S318" s="170"/>
      <c r="T318" s="172">
        <f>T319+SUM(T320:T365)</f>
        <v>0</v>
      </c>
      <c r="U318" s="170"/>
      <c r="V318" s="172">
        <f>V319+SUM(V320:V365)</f>
        <v>8.208468920000001</v>
      </c>
      <c r="W318" s="170"/>
      <c r="X318" s="173">
        <f>X319+SUM(X320:X365)</f>
        <v>47.794797</v>
      </c>
      <c r="Y318" s="12"/>
      <c r="Z318" s="12"/>
      <c r="AA318" s="12"/>
      <c r="AB318" s="12"/>
      <c r="AC318" s="12"/>
      <c r="AD318" s="12"/>
      <c r="AE318" s="12"/>
      <c r="AR318" s="165" t="s">
        <v>84</v>
      </c>
      <c r="AT318" s="174" t="s">
        <v>78</v>
      </c>
      <c r="AU318" s="174" t="s">
        <v>84</v>
      </c>
      <c r="AY318" s="165" t="s">
        <v>148</v>
      </c>
      <c r="BK318" s="175">
        <f>BK319+SUM(BK320:BK365)</f>
        <v>0</v>
      </c>
    </row>
    <row r="319" spans="1:65" s="2" customFormat="1" ht="33" customHeight="1">
      <c r="A319" s="37"/>
      <c r="B319" s="178"/>
      <c r="C319" s="179" t="s">
        <v>505</v>
      </c>
      <c r="D319" s="179" t="s">
        <v>150</v>
      </c>
      <c r="E319" s="180" t="s">
        <v>506</v>
      </c>
      <c r="F319" s="181" t="s">
        <v>507</v>
      </c>
      <c r="G319" s="182" t="s">
        <v>181</v>
      </c>
      <c r="H319" s="183">
        <v>43.95</v>
      </c>
      <c r="I319" s="184"/>
      <c r="J319" s="184"/>
      <c r="K319" s="185">
        <f>ROUND(P319*H319,2)</f>
        <v>0</v>
      </c>
      <c r="L319" s="181" t="s">
        <v>154</v>
      </c>
      <c r="M319" s="38"/>
      <c r="N319" s="186" t="s">
        <v>1</v>
      </c>
      <c r="O319" s="187" t="s">
        <v>42</v>
      </c>
      <c r="P319" s="188">
        <f>I319+J319</f>
        <v>0</v>
      </c>
      <c r="Q319" s="188">
        <f>ROUND(I319*H319,2)</f>
        <v>0</v>
      </c>
      <c r="R319" s="188">
        <f>ROUND(J319*H319,2)</f>
        <v>0</v>
      </c>
      <c r="S319" s="76"/>
      <c r="T319" s="189">
        <f>S319*H319</f>
        <v>0</v>
      </c>
      <c r="U319" s="189">
        <v>0.1295</v>
      </c>
      <c r="V319" s="189">
        <f>U319*H319</f>
        <v>5.691525</v>
      </c>
      <c r="W319" s="189">
        <v>0</v>
      </c>
      <c r="X319" s="190">
        <f>W319*H319</f>
        <v>0</v>
      </c>
      <c r="Y319" s="37"/>
      <c r="Z319" s="37"/>
      <c r="AA319" s="37"/>
      <c r="AB319" s="37"/>
      <c r="AC319" s="37"/>
      <c r="AD319" s="37"/>
      <c r="AE319" s="37"/>
      <c r="AR319" s="191" t="s">
        <v>155</v>
      </c>
      <c r="AT319" s="191" t="s">
        <v>150</v>
      </c>
      <c r="AU319" s="191" t="s">
        <v>86</v>
      </c>
      <c r="AY319" s="18" t="s">
        <v>148</v>
      </c>
      <c r="BE319" s="192">
        <f>IF(O319="základní",K319,0)</f>
        <v>0</v>
      </c>
      <c r="BF319" s="192">
        <f>IF(O319="snížená",K319,0)</f>
        <v>0</v>
      </c>
      <c r="BG319" s="192">
        <f>IF(O319="zákl. přenesená",K319,0)</f>
        <v>0</v>
      </c>
      <c r="BH319" s="192">
        <f>IF(O319="sníž. přenesená",K319,0)</f>
        <v>0</v>
      </c>
      <c r="BI319" s="192">
        <f>IF(O319="nulová",K319,0)</f>
        <v>0</v>
      </c>
      <c r="BJ319" s="18" t="s">
        <v>84</v>
      </c>
      <c r="BK319" s="192">
        <f>ROUND(P319*H319,2)</f>
        <v>0</v>
      </c>
      <c r="BL319" s="18" t="s">
        <v>155</v>
      </c>
      <c r="BM319" s="191" t="s">
        <v>508</v>
      </c>
    </row>
    <row r="320" spans="1:51" s="13" customFormat="1" ht="12">
      <c r="A320" s="13"/>
      <c r="B320" s="193"/>
      <c r="C320" s="13"/>
      <c r="D320" s="194" t="s">
        <v>157</v>
      </c>
      <c r="E320" s="195" t="s">
        <v>1</v>
      </c>
      <c r="F320" s="196" t="s">
        <v>509</v>
      </c>
      <c r="G320" s="13"/>
      <c r="H320" s="197">
        <v>43.95</v>
      </c>
      <c r="I320" s="198"/>
      <c r="J320" s="198"/>
      <c r="K320" s="13"/>
      <c r="L320" s="13"/>
      <c r="M320" s="193"/>
      <c r="N320" s="199"/>
      <c r="O320" s="200"/>
      <c r="P320" s="200"/>
      <c r="Q320" s="200"/>
      <c r="R320" s="200"/>
      <c r="S320" s="200"/>
      <c r="T320" s="200"/>
      <c r="U320" s="200"/>
      <c r="V320" s="200"/>
      <c r="W320" s="200"/>
      <c r="X320" s="201"/>
      <c r="Y320" s="13"/>
      <c r="Z320" s="13"/>
      <c r="AA320" s="13"/>
      <c r="AB320" s="13"/>
      <c r="AC320" s="13"/>
      <c r="AD320" s="13"/>
      <c r="AE320" s="13"/>
      <c r="AT320" s="195" t="s">
        <v>157</v>
      </c>
      <c r="AU320" s="195" t="s">
        <v>86</v>
      </c>
      <c r="AV320" s="13" t="s">
        <v>86</v>
      </c>
      <c r="AW320" s="13" t="s">
        <v>4</v>
      </c>
      <c r="AX320" s="13" t="s">
        <v>84</v>
      </c>
      <c r="AY320" s="195" t="s">
        <v>148</v>
      </c>
    </row>
    <row r="321" spans="1:65" s="2" customFormat="1" ht="24.15" customHeight="1">
      <c r="A321" s="37"/>
      <c r="B321" s="178"/>
      <c r="C321" s="202" t="s">
        <v>510</v>
      </c>
      <c r="D321" s="202" t="s">
        <v>168</v>
      </c>
      <c r="E321" s="203" t="s">
        <v>511</v>
      </c>
      <c r="F321" s="204" t="s">
        <v>512</v>
      </c>
      <c r="G321" s="205" t="s">
        <v>181</v>
      </c>
      <c r="H321" s="206">
        <v>43.941</v>
      </c>
      <c r="I321" s="207"/>
      <c r="J321" s="208"/>
      <c r="K321" s="209">
        <f>ROUND(P321*H321,2)</f>
        <v>0</v>
      </c>
      <c r="L321" s="204" t="s">
        <v>154</v>
      </c>
      <c r="M321" s="210"/>
      <c r="N321" s="211" t="s">
        <v>1</v>
      </c>
      <c r="O321" s="187" t="s">
        <v>42</v>
      </c>
      <c r="P321" s="188">
        <f>I321+J321</f>
        <v>0</v>
      </c>
      <c r="Q321" s="188">
        <f>ROUND(I321*H321,2)</f>
        <v>0</v>
      </c>
      <c r="R321" s="188">
        <f>ROUND(J321*H321,2)</f>
        <v>0</v>
      </c>
      <c r="S321" s="76"/>
      <c r="T321" s="189">
        <f>S321*H321</f>
        <v>0</v>
      </c>
      <c r="U321" s="189">
        <v>0.05612</v>
      </c>
      <c r="V321" s="189">
        <f>U321*H321</f>
        <v>2.4659689200000003</v>
      </c>
      <c r="W321" s="189">
        <v>0</v>
      </c>
      <c r="X321" s="190">
        <f>W321*H321</f>
        <v>0</v>
      </c>
      <c r="Y321" s="37"/>
      <c r="Z321" s="37"/>
      <c r="AA321" s="37"/>
      <c r="AB321" s="37"/>
      <c r="AC321" s="37"/>
      <c r="AD321" s="37"/>
      <c r="AE321" s="37"/>
      <c r="AR321" s="191" t="s">
        <v>171</v>
      </c>
      <c r="AT321" s="191" t="s">
        <v>168</v>
      </c>
      <c r="AU321" s="191" t="s">
        <v>86</v>
      </c>
      <c r="AY321" s="18" t="s">
        <v>148</v>
      </c>
      <c r="BE321" s="192">
        <f>IF(O321="základní",K321,0)</f>
        <v>0</v>
      </c>
      <c r="BF321" s="192">
        <f>IF(O321="snížená",K321,0)</f>
        <v>0</v>
      </c>
      <c r="BG321" s="192">
        <f>IF(O321="zákl. přenesená",K321,0)</f>
        <v>0</v>
      </c>
      <c r="BH321" s="192">
        <f>IF(O321="sníž. přenesená",K321,0)</f>
        <v>0</v>
      </c>
      <c r="BI321" s="192">
        <f>IF(O321="nulová",K321,0)</f>
        <v>0</v>
      </c>
      <c r="BJ321" s="18" t="s">
        <v>84</v>
      </c>
      <c r="BK321" s="192">
        <f>ROUND(P321*H321,2)</f>
        <v>0</v>
      </c>
      <c r="BL321" s="18" t="s">
        <v>155</v>
      </c>
      <c r="BM321" s="191" t="s">
        <v>513</v>
      </c>
    </row>
    <row r="322" spans="1:65" s="2" customFormat="1" ht="21.75" customHeight="1">
      <c r="A322" s="37"/>
      <c r="B322" s="178"/>
      <c r="C322" s="179" t="s">
        <v>514</v>
      </c>
      <c r="D322" s="179" t="s">
        <v>150</v>
      </c>
      <c r="E322" s="180" t="s">
        <v>515</v>
      </c>
      <c r="F322" s="181" t="s">
        <v>516</v>
      </c>
      <c r="G322" s="182" t="s">
        <v>181</v>
      </c>
      <c r="H322" s="183">
        <v>6</v>
      </c>
      <c r="I322" s="184"/>
      <c r="J322" s="184"/>
      <c r="K322" s="185">
        <f>ROUND(P322*H322,2)</f>
        <v>0</v>
      </c>
      <c r="L322" s="181" t="s">
        <v>1</v>
      </c>
      <c r="M322" s="38"/>
      <c r="N322" s="186" t="s">
        <v>1</v>
      </c>
      <c r="O322" s="187" t="s">
        <v>42</v>
      </c>
      <c r="P322" s="188">
        <f>I322+J322</f>
        <v>0</v>
      </c>
      <c r="Q322" s="188">
        <f>ROUND(I322*H322,2)</f>
        <v>0</v>
      </c>
      <c r="R322" s="188">
        <f>ROUND(J322*H322,2)</f>
        <v>0</v>
      </c>
      <c r="S322" s="76"/>
      <c r="T322" s="189">
        <f>S322*H322</f>
        <v>0</v>
      </c>
      <c r="U322" s="189">
        <v>3E-05</v>
      </c>
      <c r="V322" s="189">
        <f>U322*H322</f>
        <v>0.00018</v>
      </c>
      <c r="W322" s="189">
        <v>0</v>
      </c>
      <c r="X322" s="190">
        <f>W322*H322</f>
        <v>0</v>
      </c>
      <c r="Y322" s="37"/>
      <c r="Z322" s="37"/>
      <c r="AA322" s="37"/>
      <c r="AB322" s="37"/>
      <c r="AC322" s="37"/>
      <c r="AD322" s="37"/>
      <c r="AE322" s="37"/>
      <c r="AR322" s="191" t="s">
        <v>155</v>
      </c>
      <c r="AT322" s="191" t="s">
        <v>150</v>
      </c>
      <c r="AU322" s="191" t="s">
        <v>86</v>
      </c>
      <c r="AY322" s="18" t="s">
        <v>148</v>
      </c>
      <c r="BE322" s="192">
        <f>IF(O322="základní",K322,0)</f>
        <v>0</v>
      </c>
      <c r="BF322" s="192">
        <f>IF(O322="snížená",K322,0)</f>
        <v>0</v>
      </c>
      <c r="BG322" s="192">
        <f>IF(O322="zákl. přenesená",K322,0)</f>
        <v>0</v>
      </c>
      <c r="BH322" s="192">
        <f>IF(O322="sníž. přenesená",K322,0)</f>
        <v>0</v>
      </c>
      <c r="BI322" s="192">
        <f>IF(O322="nulová",K322,0)</f>
        <v>0</v>
      </c>
      <c r="BJ322" s="18" t="s">
        <v>84</v>
      </c>
      <c r="BK322" s="192">
        <f>ROUND(P322*H322,2)</f>
        <v>0</v>
      </c>
      <c r="BL322" s="18" t="s">
        <v>155</v>
      </c>
      <c r="BM322" s="191" t="s">
        <v>517</v>
      </c>
    </row>
    <row r="323" spans="1:65" s="2" customFormat="1" ht="33" customHeight="1">
      <c r="A323" s="37"/>
      <c r="B323" s="178"/>
      <c r="C323" s="179" t="s">
        <v>518</v>
      </c>
      <c r="D323" s="179" t="s">
        <v>150</v>
      </c>
      <c r="E323" s="180" t="s">
        <v>519</v>
      </c>
      <c r="F323" s="181" t="s">
        <v>520</v>
      </c>
      <c r="G323" s="182" t="s">
        <v>153</v>
      </c>
      <c r="H323" s="183">
        <v>562.947</v>
      </c>
      <c r="I323" s="184"/>
      <c r="J323" s="184"/>
      <c r="K323" s="185">
        <f>ROUND(P323*H323,2)</f>
        <v>0</v>
      </c>
      <c r="L323" s="181" t="s">
        <v>154</v>
      </c>
      <c r="M323" s="38"/>
      <c r="N323" s="186" t="s">
        <v>1</v>
      </c>
      <c r="O323" s="187" t="s">
        <v>42</v>
      </c>
      <c r="P323" s="188">
        <f>I323+J323</f>
        <v>0</v>
      </c>
      <c r="Q323" s="188">
        <f>ROUND(I323*H323,2)</f>
        <v>0</v>
      </c>
      <c r="R323" s="188">
        <f>ROUND(J323*H323,2)</f>
        <v>0</v>
      </c>
      <c r="S323" s="76"/>
      <c r="T323" s="189">
        <f>S323*H323</f>
        <v>0</v>
      </c>
      <c r="U323" s="189">
        <v>0</v>
      </c>
      <c r="V323" s="189">
        <f>U323*H323</f>
        <v>0</v>
      </c>
      <c r="W323" s="189">
        <v>0</v>
      </c>
      <c r="X323" s="190">
        <f>W323*H323</f>
        <v>0</v>
      </c>
      <c r="Y323" s="37"/>
      <c r="Z323" s="37"/>
      <c r="AA323" s="37"/>
      <c r="AB323" s="37"/>
      <c r="AC323" s="37"/>
      <c r="AD323" s="37"/>
      <c r="AE323" s="37"/>
      <c r="AR323" s="191" t="s">
        <v>155</v>
      </c>
      <c r="AT323" s="191" t="s">
        <v>150</v>
      </c>
      <c r="AU323" s="191" t="s">
        <v>86</v>
      </c>
      <c r="AY323" s="18" t="s">
        <v>148</v>
      </c>
      <c r="BE323" s="192">
        <f>IF(O323="základní",K323,0)</f>
        <v>0</v>
      </c>
      <c r="BF323" s="192">
        <f>IF(O323="snížená",K323,0)</f>
        <v>0</v>
      </c>
      <c r="BG323" s="192">
        <f>IF(O323="zákl. přenesená",K323,0)</f>
        <v>0</v>
      </c>
      <c r="BH323" s="192">
        <f>IF(O323="sníž. přenesená",K323,0)</f>
        <v>0</v>
      </c>
      <c r="BI323" s="192">
        <f>IF(O323="nulová",K323,0)</f>
        <v>0</v>
      </c>
      <c r="BJ323" s="18" t="s">
        <v>84</v>
      </c>
      <c r="BK323" s="192">
        <f>ROUND(P323*H323,2)</f>
        <v>0</v>
      </c>
      <c r="BL323" s="18" t="s">
        <v>155</v>
      </c>
      <c r="BM323" s="191" t="s">
        <v>521</v>
      </c>
    </row>
    <row r="324" spans="1:51" s="13" customFormat="1" ht="12">
      <c r="A324" s="13"/>
      <c r="B324" s="193"/>
      <c r="C324" s="13"/>
      <c r="D324" s="194" t="s">
        <v>157</v>
      </c>
      <c r="E324" s="195" t="s">
        <v>1</v>
      </c>
      <c r="F324" s="196" t="s">
        <v>522</v>
      </c>
      <c r="G324" s="13"/>
      <c r="H324" s="197">
        <v>182.359</v>
      </c>
      <c r="I324" s="198"/>
      <c r="J324" s="198"/>
      <c r="K324" s="13"/>
      <c r="L324" s="13"/>
      <c r="M324" s="193"/>
      <c r="N324" s="199"/>
      <c r="O324" s="200"/>
      <c r="P324" s="200"/>
      <c r="Q324" s="200"/>
      <c r="R324" s="200"/>
      <c r="S324" s="200"/>
      <c r="T324" s="200"/>
      <c r="U324" s="200"/>
      <c r="V324" s="200"/>
      <c r="W324" s="200"/>
      <c r="X324" s="201"/>
      <c r="Y324" s="13"/>
      <c r="Z324" s="13"/>
      <c r="AA324" s="13"/>
      <c r="AB324" s="13"/>
      <c r="AC324" s="13"/>
      <c r="AD324" s="13"/>
      <c r="AE324" s="13"/>
      <c r="AT324" s="195" t="s">
        <v>157</v>
      </c>
      <c r="AU324" s="195" t="s">
        <v>86</v>
      </c>
      <c r="AV324" s="13" t="s">
        <v>86</v>
      </c>
      <c r="AW324" s="13" t="s">
        <v>4</v>
      </c>
      <c r="AX324" s="13" t="s">
        <v>79</v>
      </c>
      <c r="AY324" s="195" t="s">
        <v>148</v>
      </c>
    </row>
    <row r="325" spans="1:51" s="13" customFormat="1" ht="12">
      <c r="A325" s="13"/>
      <c r="B325" s="193"/>
      <c r="C325" s="13"/>
      <c r="D325" s="194" t="s">
        <v>157</v>
      </c>
      <c r="E325" s="195" t="s">
        <v>1</v>
      </c>
      <c r="F325" s="196" t="s">
        <v>523</v>
      </c>
      <c r="G325" s="13"/>
      <c r="H325" s="197">
        <v>208.348</v>
      </c>
      <c r="I325" s="198"/>
      <c r="J325" s="198"/>
      <c r="K325" s="13"/>
      <c r="L325" s="13"/>
      <c r="M325" s="193"/>
      <c r="N325" s="199"/>
      <c r="O325" s="200"/>
      <c r="P325" s="200"/>
      <c r="Q325" s="200"/>
      <c r="R325" s="200"/>
      <c r="S325" s="200"/>
      <c r="T325" s="200"/>
      <c r="U325" s="200"/>
      <c r="V325" s="200"/>
      <c r="W325" s="200"/>
      <c r="X325" s="201"/>
      <c r="Y325" s="13"/>
      <c r="Z325" s="13"/>
      <c r="AA325" s="13"/>
      <c r="AB325" s="13"/>
      <c r="AC325" s="13"/>
      <c r="AD325" s="13"/>
      <c r="AE325" s="13"/>
      <c r="AT325" s="195" t="s">
        <v>157</v>
      </c>
      <c r="AU325" s="195" t="s">
        <v>86</v>
      </c>
      <c r="AV325" s="13" t="s">
        <v>86</v>
      </c>
      <c r="AW325" s="13" t="s">
        <v>4</v>
      </c>
      <c r="AX325" s="13" t="s">
        <v>79</v>
      </c>
      <c r="AY325" s="195" t="s">
        <v>148</v>
      </c>
    </row>
    <row r="326" spans="1:51" s="13" customFormat="1" ht="12">
      <c r="A326" s="13"/>
      <c r="B326" s="193"/>
      <c r="C326" s="13"/>
      <c r="D326" s="194" t="s">
        <v>157</v>
      </c>
      <c r="E326" s="195" t="s">
        <v>1</v>
      </c>
      <c r="F326" s="196" t="s">
        <v>524</v>
      </c>
      <c r="G326" s="13"/>
      <c r="H326" s="197">
        <v>175.827</v>
      </c>
      <c r="I326" s="198"/>
      <c r="J326" s="198"/>
      <c r="K326" s="13"/>
      <c r="L326" s="13"/>
      <c r="M326" s="193"/>
      <c r="N326" s="199"/>
      <c r="O326" s="200"/>
      <c r="P326" s="200"/>
      <c r="Q326" s="200"/>
      <c r="R326" s="200"/>
      <c r="S326" s="200"/>
      <c r="T326" s="200"/>
      <c r="U326" s="200"/>
      <c r="V326" s="200"/>
      <c r="W326" s="200"/>
      <c r="X326" s="201"/>
      <c r="Y326" s="13"/>
      <c r="Z326" s="13"/>
      <c r="AA326" s="13"/>
      <c r="AB326" s="13"/>
      <c r="AC326" s="13"/>
      <c r="AD326" s="13"/>
      <c r="AE326" s="13"/>
      <c r="AT326" s="195" t="s">
        <v>157</v>
      </c>
      <c r="AU326" s="195" t="s">
        <v>86</v>
      </c>
      <c r="AV326" s="13" t="s">
        <v>86</v>
      </c>
      <c r="AW326" s="13" t="s">
        <v>4</v>
      </c>
      <c r="AX326" s="13" t="s">
        <v>79</v>
      </c>
      <c r="AY326" s="195" t="s">
        <v>148</v>
      </c>
    </row>
    <row r="327" spans="1:51" s="13" customFormat="1" ht="12">
      <c r="A327" s="13"/>
      <c r="B327" s="193"/>
      <c r="C327" s="13"/>
      <c r="D327" s="194" t="s">
        <v>157</v>
      </c>
      <c r="E327" s="195" t="s">
        <v>1</v>
      </c>
      <c r="F327" s="196" t="s">
        <v>525</v>
      </c>
      <c r="G327" s="13"/>
      <c r="H327" s="197">
        <v>204.761</v>
      </c>
      <c r="I327" s="198"/>
      <c r="J327" s="198"/>
      <c r="K327" s="13"/>
      <c r="L327" s="13"/>
      <c r="M327" s="193"/>
      <c r="N327" s="199"/>
      <c r="O327" s="200"/>
      <c r="P327" s="200"/>
      <c r="Q327" s="200"/>
      <c r="R327" s="200"/>
      <c r="S327" s="200"/>
      <c r="T327" s="200"/>
      <c r="U327" s="200"/>
      <c r="V327" s="200"/>
      <c r="W327" s="200"/>
      <c r="X327" s="201"/>
      <c r="Y327" s="13"/>
      <c r="Z327" s="13"/>
      <c r="AA327" s="13"/>
      <c r="AB327" s="13"/>
      <c r="AC327" s="13"/>
      <c r="AD327" s="13"/>
      <c r="AE327" s="13"/>
      <c r="AT327" s="195" t="s">
        <v>157</v>
      </c>
      <c r="AU327" s="195" t="s">
        <v>86</v>
      </c>
      <c r="AV327" s="13" t="s">
        <v>86</v>
      </c>
      <c r="AW327" s="13" t="s">
        <v>4</v>
      </c>
      <c r="AX327" s="13" t="s">
        <v>79</v>
      </c>
      <c r="AY327" s="195" t="s">
        <v>148</v>
      </c>
    </row>
    <row r="328" spans="1:51" s="13" customFormat="1" ht="12">
      <c r="A328" s="13"/>
      <c r="B328" s="193"/>
      <c r="C328" s="13"/>
      <c r="D328" s="194" t="s">
        <v>157</v>
      </c>
      <c r="E328" s="195" t="s">
        <v>1</v>
      </c>
      <c r="F328" s="196" t="s">
        <v>526</v>
      </c>
      <c r="G328" s="13"/>
      <c r="H328" s="197">
        <v>-208.348</v>
      </c>
      <c r="I328" s="198"/>
      <c r="J328" s="198"/>
      <c r="K328" s="13"/>
      <c r="L328" s="13"/>
      <c r="M328" s="193"/>
      <c r="N328" s="199"/>
      <c r="O328" s="200"/>
      <c r="P328" s="200"/>
      <c r="Q328" s="200"/>
      <c r="R328" s="200"/>
      <c r="S328" s="200"/>
      <c r="T328" s="200"/>
      <c r="U328" s="200"/>
      <c r="V328" s="200"/>
      <c r="W328" s="200"/>
      <c r="X328" s="201"/>
      <c r="Y328" s="13"/>
      <c r="Z328" s="13"/>
      <c r="AA328" s="13"/>
      <c r="AB328" s="13"/>
      <c r="AC328" s="13"/>
      <c r="AD328" s="13"/>
      <c r="AE328" s="13"/>
      <c r="AT328" s="195" t="s">
        <v>157</v>
      </c>
      <c r="AU328" s="195" t="s">
        <v>86</v>
      </c>
      <c r="AV328" s="13" t="s">
        <v>86</v>
      </c>
      <c r="AW328" s="13" t="s">
        <v>4</v>
      </c>
      <c r="AX328" s="13" t="s">
        <v>79</v>
      </c>
      <c r="AY328" s="195" t="s">
        <v>148</v>
      </c>
    </row>
    <row r="329" spans="1:51" s="14" customFormat="1" ht="12">
      <c r="A329" s="14"/>
      <c r="B329" s="212"/>
      <c r="C329" s="14"/>
      <c r="D329" s="194" t="s">
        <v>157</v>
      </c>
      <c r="E329" s="213" t="s">
        <v>1</v>
      </c>
      <c r="F329" s="214" t="s">
        <v>223</v>
      </c>
      <c r="G329" s="14"/>
      <c r="H329" s="215">
        <v>562.947</v>
      </c>
      <c r="I329" s="216"/>
      <c r="J329" s="216"/>
      <c r="K329" s="14"/>
      <c r="L329" s="14"/>
      <c r="M329" s="212"/>
      <c r="N329" s="217"/>
      <c r="O329" s="218"/>
      <c r="P329" s="218"/>
      <c r="Q329" s="218"/>
      <c r="R329" s="218"/>
      <c r="S329" s="218"/>
      <c r="T329" s="218"/>
      <c r="U329" s="218"/>
      <c r="V329" s="218"/>
      <c r="W329" s="218"/>
      <c r="X329" s="219"/>
      <c r="Y329" s="14"/>
      <c r="Z329" s="14"/>
      <c r="AA329" s="14"/>
      <c r="AB329" s="14"/>
      <c r="AC329" s="14"/>
      <c r="AD329" s="14"/>
      <c r="AE329" s="14"/>
      <c r="AT329" s="213" t="s">
        <v>157</v>
      </c>
      <c r="AU329" s="213" t="s">
        <v>86</v>
      </c>
      <c r="AV329" s="14" t="s">
        <v>155</v>
      </c>
      <c r="AW329" s="14" t="s">
        <v>4</v>
      </c>
      <c r="AX329" s="14" t="s">
        <v>84</v>
      </c>
      <c r="AY329" s="213" t="s">
        <v>148</v>
      </c>
    </row>
    <row r="330" spans="1:65" s="2" customFormat="1" ht="33" customHeight="1">
      <c r="A330" s="37"/>
      <c r="B330" s="178"/>
      <c r="C330" s="179" t="s">
        <v>527</v>
      </c>
      <c r="D330" s="179" t="s">
        <v>150</v>
      </c>
      <c r="E330" s="180" t="s">
        <v>528</v>
      </c>
      <c r="F330" s="181" t="s">
        <v>529</v>
      </c>
      <c r="G330" s="182" t="s">
        <v>153</v>
      </c>
      <c r="H330" s="183">
        <v>33776.82</v>
      </c>
      <c r="I330" s="184"/>
      <c r="J330" s="184"/>
      <c r="K330" s="185">
        <f>ROUND(P330*H330,2)</f>
        <v>0</v>
      </c>
      <c r="L330" s="181" t="s">
        <v>154</v>
      </c>
      <c r="M330" s="38"/>
      <c r="N330" s="186" t="s">
        <v>1</v>
      </c>
      <c r="O330" s="187" t="s">
        <v>42</v>
      </c>
      <c r="P330" s="188">
        <f>I330+J330</f>
        <v>0</v>
      </c>
      <c r="Q330" s="188">
        <f>ROUND(I330*H330,2)</f>
        <v>0</v>
      </c>
      <c r="R330" s="188">
        <f>ROUND(J330*H330,2)</f>
        <v>0</v>
      </c>
      <c r="S330" s="76"/>
      <c r="T330" s="189">
        <f>S330*H330</f>
        <v>0</v>
      </c>
      <c r="U330" s="189">
        <v>0</v>
      </c>
      <c r="V330" s="189">
        <f>U330*H330</f>
        <v>0</v>
      </c>
      <c r="W330" s="189">
        <v>0</v>
      </c>
      <c r="X330" s="190">
        <f>W330*H330</f>
        <v>0</v>
      </c>
      <c r="Y330" s="37"/>
      <c r="Z330" s="37"/>
      <c r="AA330" s="37"/>
      <c r="AB330" s="37"/>
      <c r="AC330" s="37"/>
      <c r="AD330" s="37"/>
      <c r="AE330" s="37"/>
      <c r="AR330" s="191" t="s">
        <v>155</v>
      </c>
      <c r="AT330" s="191" t="s">
        <v>150</v>
      </c>
      <c r="AU330" s="191" t="s">
        <v>86</v>
      </c>
      <c r="AY330" s="18" t="s">
        <v>148</v>
      </c>
      <c r="BE330" s="192">
        <f>IF(O330="základní",K330,0)</f>
        <v>0</v>
      </c>
      <c r="BF330" s="192">
        <f>IF(O330="snížená",K330,0)</f>
        <v>0</v>
      </c>
      <c r="BG330" s="192">
        <f>IF(O330="zákl. přenesená",K330,0)</f>
        <v>0</v>
      </c>
      <c r="BH330" s="192">
        <f>IF(O330="sníž. přenesená",K330,0)</f>
        <v>0</v>
      </c>
      <c r="BI330" s="192">
        <f>IF(O330="nulová",K330,0)</f>
        <v>0</v>
      </c>
      <c r="BJ330" s="18" t="s">
        <v>84</v>
      </c>
      <c r="BK330" s="192">
        <f>ROUND(P330*H330,2)</f>
        <v>0</v>
      </c>
      <c r="BL330" s="18" t="s">
        <v>155</v>
      </c>
      <c r="BM330" s="191" t="s">
        <v>530</v>
      </c>
    </row>
    <row r="331" spans="1:51" s="13" customFormat="1" ht="12">
      <c r="A331" s="13"/>
      <c r="B331" s="193"/>
      <c r="C331" s="13"/>
      <c r="D331" s="194" t="s">
        <v>157</v>
      </c>
      <c r="E331" s="195" t="s">
        <v>1</v>
      </c>
      <c r="F331" s="196" t="s">
        <v>531</v>
      </c>
      <c r="G331" s="13"/>
      <c r="H331" s="197">
        <v>33776.82</v>
      </c>
      <c r="I331" s="198"/>
      <c r="J331" s="198"/>
      <c r="K331" s="13"/>
      <c r="L331" s="13"/>
      <c r="M331" s="193"/>
      <c r="N331" s="199"/>
      <c r="O331" s="200"/>
      <c r="P331" s="200"/>
      <c r="Q331" s="200"/>
      <c r="R331" s="200"/>
      <c r="S331" s="200"/>
      <c r="T331" s="200"/>
      <c r="U331" s="200"/>
      <c r="V331" s="200"/>
      <c r="W331" s="200"/>
      <c r="X331" s="201"/>
      <c r="Y331" s="13"/>
      <c r="Z331" s="13"/>
      <c r="AA331" s="13"/>
      <c r="AB331" s="13"/>
      <c r="AC331" s="13"/>
      <c r="AD331" s="13"/>
      <c r="AE331" s="13"/>
      <c r="AT331" s="195" t="s">
        <v>157</v>
      </c>
      <c r="AU331" s="195" t="s">
        <v>86</v>
      </c>
      <c r="AV331" s="13" t="s">
        <v>86</v>
      </c>
      <c r="AW331" s="13" t="s">
        <v>4</v>
      </c>
      <c r="AX331" s="13" t="s">
        <v>84</v>
      </c>
      <c r="AY331" s="195" t="s">
        <v>148</v>
      </c>
    </row>
    <row r="332" spans="1:65" s="2" customFormat="1" ht="33" customHeight="1">
      <c r="A332" s="37"/>
      <c r="B332" s="178"/>
      <c r="C332" s="179" t="s">
        <v>532</v>
      </c>
      <c r="D332" s="179" t="s">
        <v>150</v>
      </c>
      <c r="E332" s="180" t="s">
        <v>533</v>
      </c>
      <c r="F332" s="181" t="s">
        <v>534</v>
      </c>
      <c r="G332" s="182" t="s">
        <v>153</v>
      </c>
      <c r="H332" s="183">
        <v>562.947</v>
      </c>
      <c r="I332" s="184"/>
      <c r="J332" s="184"/>
      <c r="K332" s="185">
        <f>ROUND(P332*H332,2)</f>
        <v>0</v>
      </c>
      <c r="L332" s="181" t="s">
        <v>154</v>
      </c>
      <c r="M332" s="38"/>
      <c r="N332" s="186" t="s">
        <v>1</v>
      </c>
      <c r="O332" s="187" t="s">
        <v>42</v>
      </c>
      <c r="P332" s="188">
        <f>I332+J332</f>
        <v>0</v>
      </c>
      <c r="Q332" s="188">
        <f>ROUND(I332*H332,2)</f>
        <v>0</v>
      </c>
      <c r="R332" s="188">
        <f>ROUND(J332*H332,2)</f>
        <v>0</v>
      </c>
      <c r="S332" s="76"/>
      <c r="T332" s="189">
        <f>S332*H332</f>
        <v>0</v>
      </c>
      <c r="U332" s="189">
        <v>0</v>
      </c>
      <c r="V332" s="189">
        <f>U332*H332</f>
        <v>0</v>
      </c>
      <c r="W332" s="189">
        <v>0</v>
      </c>
      <c r="X332" s="190">
        <f>W332*H332</f>
        <v>0</v>
      </c>
      <c r="Y332" s="37"/>
      <c r="Z332" s="37"/>
      <c r="AA332" s="37"/>
      <c r="AB332" s="37"/>
      <c r="AC332" s="37"/>
      <c r="AD332" s="37"/>
      <c r="AE332" s="37"/>
      <c r="AR332" s="191" t="s">
        <v>155</v>
      </c>
      <c r="AT332" s="191" t="s">
        <v>150</v>
      </c>
      <c r="AU332" s="191" t="s">
        <v>86</v>
      </c>
      <c r="AY332" s="18" t="s">
        <v>148</v>
      </c>
      <c r="BE332" s="192">
        <f>IF(O332="základní",K332,0)</f>
        <v>0</v>
      </c>
      <c r="BF332" s="192">
        <f>IF(O332="snížená",K332,0)</f>
        <v>0</v>
      </c>
      <c r="BG332" s="192">
        <f>IF(O332="zákl. přenesená",K332,0)</f>
        <v>0</v>
      </c>
      <c r="BH332" s="192">
        <f>IF(O332="sníž. přenesená",K332,0)</f>
        <v>0</v>
      </c>
      <c r="BI332" s="192">
        <f>IF(O332="nulová",K332,0)</f>
        <v>0</v>
      </c>
      <c r="BJ332" s="18" t="s">
        <v>84</v>
      </c>
      <c r="BK332" s="192">
        <f>ROUND(P332*H332,2)</f>
        <v>0</v>
      </c>
      <c r="BL332" s="18" t="s">
        <v>155</v>
      </c>
      <c r="BM332" s="191" t="s">
        <v>535</v>
      </c>
    </row>
    <row r="333" spans="1:65" s="2" customFormat="1" ht="24.15" customHeight="1">
      <c r="A333" s="37"/>
      <c r="B333" s="178"/>
      <c r="C333" s="179" t="s">
        <v>536</v>
      </c>
      <c r="D333" s="179" t="s">
        <v>150</v>
      </c>
      <c r="E333" s="180" t="s">
        <v>537</v>
      </c>
      <c r="F333" s="181" t="s">
        <v>538</v>
      </c>
      <c r="G333" s="182" t="s">
        <v>153</v>
      </c>
      <c r="H333" s="183">
        <v>204.027</v>
      </c>
      <c r="I333" s="184"/>
      <c r="J333" s="184"/>
      <c r="K333" s="185">
        <f>ROUND(P333*H333,2)</f>
        <v>0</v>
      </c>
      <c r="L333" s="181" t="s">
        <v>154</v>
      </c>
      <c r="M333" s="38"/>
      <c r="N333" s="186" t="s">
        <v>1</v>
      </c>
      <c r="O333" s="187" t="s">
        <v>42</v>
      </c>
      <c r="P333" s="188">
        <f>I333+J333</f>
        <v>0</v>
      </c>
      <c r="Q333" s="188">
        <f>ROUND(I333*H333,2)</f>
        <v>0</v>
      </c>
      <c r="R333" s="188">
        <f>ROUND(J333*H333,2)</f>
        <v>0</v>
      </c>
      <c r="S333" s="76"/>
      <c r="T333" s="189">
        <f>S333*H333</f>
        <v>0</v>
      </c>
      <c r="U333" s="189">
        <v>0</v>
      </c>
      <c r="V333" s="189">
        <f>U333*H333</f>
        <v>0</v>
      </c>
      <c r="W333" s="189">
        <v>0</v>
      </c>
      <c r="X333" s="190">
        <f>W333*H333</f>
        <v>0</v>
      </c>
      <c r="Y333" s="37"/>
      <c r="Z333" s="37"/>
      <c r="AA333" s="37"/>
      <c r="AB333" s="37"/>
      <c r="AC333" s="37"/>
      <c r="AD333" s="37"/>
      <c r="AE333" s="37"/>
      <c r="AR333" s="191" t="s">
        <v>155</v>
      </c>
      <c r="AT333" s="191" t="s">
        <v>150</v>
      </c>
      <c r="AU333" s="191" t="s">
        <v>86</v>
      </c>
      <c r="AY333" s="18" t="s">
        <v>148</v>
      </c>
      <c r="BE333" s="192">
        <f>IF(O333="základní",K333,0)</f>
        <v>0</v>
      </c>
      <c r="BF333" s="192">
        <f>IF(O333="snížená",K333,0)</f>
        <v>0</v>
      </c>
      <c r="BG333" s="192">
        <f>IF(O333="zákl. přenesená",K333,0)</f>
        <v>0</v>
      </c>
      <c r="BH333" s="192">
        <f>IF(O333="sníž. přenesená",K333,0)</f>
        <v>0</v>
      </c>
      <c r="BI333" s="192">
        <f>IF(O333="nulová",K333,0)</f>
        <v>0</v>
      </c>
      <c r="BJ333" s="18" t="s">
        <v>84</v>
      </c>
      <c r="BK333" s="192">
        <f>ROUND(P333*H333,2)</f>
        <v>0</v>
      </c>
      <c r="BL333" s="18" t="s">
        <v>155</v>
      </c>
      <c r="BM333" s="191" t="s">
        <v>539</v>
      </c>
    </row>
    <row r="334" spans="1:51" s="13" customFormat="1" ht="12">
      <c r="A334" s="13"/>
      <c r="B334" s="193"/>
      <c r="C334" s="13"/>
      <c r="D334" s="194" t="s">
        <v>157</v>
      </c>
      <c r="E334" s="195" t="s">
        <v>1</v>
      </c>
      <c r="F334" s="196" t="s">
        <v>540</v>
      </c>
      <c r="G334" s="13"/>
      <c r="H334" s="197">
        <v>204.027</v>
      </c>
      <c r="I334" s="198"/>
      <c r="J334" s="198"/>
      <c r="K334" s="13"/>
      <c r="L334" s="13"/>
      <c r="M334" s="193"/>
      <c r="N334" s="199"/>
      <c r="O334" s="200"/>
      <c r="P334" s="200"/>
      <c r="Q334" s="200"/>
      <c r="R334" s="200"/>
      <c r="S334" s="200"/>
      <c r="T334" s="200"/>
      <c r="U334" s="200"/>
      <c r="V334" s="200"/>
      <c r="W334" s="200"/>
      <c r="X334" s="201"/>
      <c r="Y334" s="13"/>
      <c r="Z334" s="13"/>
      <c r="AA334" s="13"/>
      <c r="AB334" s="13"/>
      <c r="AC334" s="13"/>
      <c r="AD334" s="13"/>
      <c r="AE334" s="13"/>
      <c r="AT334" s="195" t="s">
        <v>157</v>
      </c>
      <c r="AU334" s="195" t="s">
        <v>86</v>
      </c>
      <c r="AV334" s="13" t="s">
        <v>86</v>
      </c>
      <c r="AW334" s="13" t="s">
        <v>4</v>
      </c>
      <c r="AX334" s="13" t="s">
        <v>84</v>
      </c>
      <c r="AY334" s="195" t="s">
        <v>148</v>
      </c>
    </row>
    <row r="335" spans="1:65" s="2" customFormat="1" ht="12">
      <c r="A335" s="37"/>
      <c r="B335" s="178"/>
      <c r="C335" s="179" t="s">
        <v>541</v>
      </c>
      <c r="D335" s="179" t="s">
        <v>150</v>
      </c>
      <c r="E335" s="180" t="s">
        <v>542</v>
      </c>
      <c r="F335" s="181" t="s">
        <v>543</v>
      </c>
      <c r="G335" s="182" t="s">
        <v>153</v>
      </c>
      <c r="H335" s="183">
        <v>12241.62</v>
      </c>
      <c r="I335" s="184"/>
      <c r="J335" s="184"/>
      <c r="K335" s="185">
        <f>ROUND(P335*H335,2)</f>
        <v>0</v>
      </c>
      <c r="L335" s="181" t="s">
        <v>154</v>
      </c>
      <c r="M335" s="38"/>
      <c r="N335" s="186" t="s">
        <v>1</v>
      </c>
      <c r="O335" s="187" t="s">
        <v>42</v>
      </c>
      <c r="P335" s="188">
        <f>I335+J335</f>
        <v>0</v>
      </c>
      <c r="Q335" s="188">
        <f>ROUND(I335*H335,2)</f>
        <v>0</v>
      </c>
      <c r="R335" s="188">
        <f>ROUND(J335*H335,2)</f>
        <v>0</v>
      </c>
      <c r="S335" s="76"/>
      <c r="T335" s="189">
        <f>S335*H335</f>
        <v>0</v>
      </c>
      <c r="U335" s="189">
        <v>0</v>
      </c>
      <c r="V335" s="189">
        <f>U335*H335</f>
        <v>0</v>
      </c>
      <c r="W335" s="189">
        <v>0</v>
      </c>
      <c r="X335" s="190">
        <f>W335*H335</f>
        <v>0</v>
      </c>
      <c r="Y335" s="37"/>
      <c r="Z335" s="37"/>
      <c r="AA335" s="37"/>
      <c r="AB335" s="37"/>
      <c r="AC335" s="37"/>
      <c r="AD335" s="37"/>
      <c r="AE335" s="37"/>
      <c r="AR335" s="191" t="s">
        <v>155</v>
      </c>
      <c r="AT335" s="191" t="s">
        <v>150</v>
      </c>
      <c r="AU335" s="191" t="s">
        <v>86</v>
      </c>
      <c r="AY335" s="18" t="s">
        <v>148</v>
      </c>
      <c r="BE335" s="192">
        <f>IF(O335="základní",K335,0)</f>
        <v>0</v>
      </c>
      <c r="BF335" s="192">
        <f>IF(O335="snížená",K335,0)</f>
        <v>0</v>
      </c>
      <c r="BG335" s="192">
        <f>IF(O335="zákl. přenesená",K335,0)</f>
        <v>0</v>
      </c>
      <c r="BH335" s="192">
        <f>IF(O335="sníž. přenesená",K335,0)</f>
        <v>0</v>
      </c>
      <c r="BI335" s="192">
        <f>IF(O335="nulová",K335,0)</f>
        <v>0</v>
      </c>
      <c r="BJ335" s="18" t="s">
        <v>84</v>
      </c>
      <c r="BK335" s="192">
        <f>ROUND(P335*H335,2)</f>
        <v>0</v>
      </c>
      <c r="BL335" s="18" t="s">
        <v>155</v>
      </c>
      <c r="BM335" s="191" t="s">
        <v>544</v>
      </c>
    </row>
    <row r="336" spans="1:51" s="13" customFormat="1" ht="12">
      <c r="A336" s="13"/>
      <c r="B336" s="193"/>
      <c r="C336" s="13"/>
      <c r="D336" s="194" t="s">
        <v>157</v>
      </c>
      <c r="E336" s="195" t="s">
        <v>1</v>
      </c>
      <c r="F336" s="196" t="s">
        <v>545</v>
      </c>
      <c r="G336" s="13"/>
      <c r="H336" s="197">
        <v>12241.62</v>
      </c>
      <c r="I336" s="198"/>
      <c r="J336" s="198"/>
      <c r="K336" s="13"/>
      <c r="L336" s="13"/>
      <c r="M336" s="193"/>
      <c r="N336" s="199"/>
      <c r="O336" s="200"/>
      <c r="P336" s="200"/>
      <c r="Q336" s="200"/>
      <c r="R336" s="200"/>
      <c r="S336" s="200"/>
      <c r="T336" s="200"/>
      <c r="U336" s="200"/>
      <c r="V336" s="200"/>
      <c r="W336" s="200"/>
      <c r="X336" s="201"/>
      <c r="Y336" s="13"/>
      <c r="Z336" s="13"/>
      <c r="AA336" s="13"/>
      <c r="AB336" s="13"/>
      <c r="AC336" s="13"/>
      <c r="AD336" s="13"/>
      <c r="AE336" s="13"/>
      <c r="AT336" s="195" t="s">
        <v>157</v>
      </c>
      <c r="AU336" s="195" t="s">
        <v>86</v>
      </c>
      <c r="AV336" s="13" t="s">
        <v>86</v>
      </c>
      <c r="AW336" s="13" t="s">
        <v>4</v>
      </c>
      <c r="AX336" s="13" t="s">
        <v>84</v>
      </c>
      <c r="AY336" s="195" t="s">
        <v>148</v>
      </c>
    </row>
    <row r="337" spans="1:65" s="2" customFormat="1" ht="12">
      <c r="A337" s="37"/>
      <c r="B337" s="178"/>
      <c r="C337" s="179" t="s">
        <v>546</v>
      </c>
      <c r="D337" s="179" t="s">
        <v>150</v>
      </c>
      <c r="E337" s="180" t="s">
        <v>547</v>
      </c>
      <c r="F337" s="181" t="s">
        <v>548</v>
      </c>
      <c r="G337" s="182" t="s">
        <v>153</v>
      </c>
      <c r="H337" s="183">
        <v>204.027</v>
      </c>
      <c r="I337" s="184"/>
      <c r="J337" s="184"/>
      <c r="K337" s="185">
        <f>ROUND(P337*H337,2)</f>
        <v>0</v>
      </c>
      <c r="L337" s="181" t="s">
        <v>154</v>
      </c>
      <c r="M337" s="38"/>
      <c r="N337" s="186" t="s">
        <v>1</v>
      </c>
      <c r="O337" s="187" t="s">
        <v>42</v>
      </c>
      <c r="P337" s="188">
        <f>I337+J337</f>
        <v>0</v>
      </c>
      <c r="Q337" s="188">
        <f>ROUND(I337*H337,2)</f>
        <v>0</v>
      </c>
      <c r="R337" s="188">
        <f>ROUND(J337*H337,2)</f>
        <v>0</v>
      </c>
      <c r="S337" s="76"/>
      <c r="T337" s="189">
        <f>S337*H337</f>
        <v>0</v>
      </c>
      <c r="U337" s="189">
        <v>0</v>
      </c>
      <c r="V337" s="189">
        <f>U337*H337</f>
        <v>0</v>
      </c>
      <c r="W337" s="189">
        <v>0</v>
      </c>
      <c r="X337" s="190">
        <f>W337*H337</f>
        <v>0</v>
      </c>
      <c r="Y337" s="37"/>
      <c r="Z337" s="37"/>
      <c r="AA337" s="37"/>
      <c r="AB337" s="37"/>
      <c r="AC337" s="37"/>
      <c r="AD337" s="37"/>
      <c r="AE337" s="37"/>
      <c r="AR337" s="191" t="s">
        <v>155</v>
      </c>
      <c r="AT337" s="191" t="s">
        <v>150</v>
      </c>
      <c r="AU337" s="191" t="s">
        <v>86</v>
      </c>
      <c r="AY337" s="18" t="s">
        <v>148</v>
      </c>
      <c r="BE337" s="192">
        <f>IF(O337="základní",K337,0)</f>
        <v>0</v>
      </c>
      <c r="BF337" s="192">
        <f>IF(O337="snížená",K337,0)</f>
        <v>0</v>
      </c>
      <c r="BG337" s="192">
        <f>IF(O337="zákl. přenesená",K337,0)</f>
        <v>0</v>
      </c>
      <c r="BH337" s="192">
        <f>IF(O337="sníž. přenesená",K337,0)</f>
        <v>0</v>
      </c>
      <c r="BI337" s="192">
        <f>IF(O337="nulová",K337,0)</f>
        <v>0</v>
      </c>
      <c r="BJ337" s="18" t="s">
        <v>84</v>
      </c>
      <c r="BK337" s="192">
        <f>ROUND(P337*H337,2)</f>
        <v>0</v>
      </c>
      <c r="BL337" s="18" t="s">
        <v>155</v>
      </c>
      <c r="BM337" s="191" t="s">
        <v>549</v>
      </c>
    </row>
    <row r="338" spans="1:65" s="2" customFormat="1" ht="33" customHeight="1">
      <c r="A338" s="37"/>
      <c r="B338" s="178"/>
      <c r="C338" s="179" t="s">
        <v>550</v>
      </c>
      <c r="D338" s="179" t="s">
        <v>150</v>
      </c>
      <c r="E338" s="180" t="s">
        <v>551</v>
      </c>
      <c r="F338" s="181" t="s">
        <v>552</v>
      </c>
      <c r="G338" s="182" t="s">
        <v>153</v>
      </c>
      <c r="H338" s="183">
        <v>1</v>
      </c>
      <c r="I338" s="184"/>
      <c r="J338" s="184"/>
      <c r="K338" s="185">
        <f>ROUND(P338*H338,2)</f>
        <v>0</v>
      </c>
      <c r="L338" s="181" t="s">
        <v>154</v>
      </c>
      <c r="M338" s="38"/>
      <c r="N338" s="186" t="s">
        <v>1</v>
      </c>
      <c r="O338" s="187" t="s">
        <v>42</v>
      </c>
      <c r="P338" s="188">
        <f>I338+J338</f>
        <v>0</v>
      </c>
      <c r="Q338" s="188">
        <f>ROUND(I338*H338,2)</f>
        <v>0</v>
      </c>
      <c r="R338" s="188">
        <f>ROUND(J338*H338,2)</f>
        <v>0</v>
      </c>
      <c r="S338" s="76"/>
      <c r="T338" s="189">
        <f>S338*H338</f>
        <v>0</v>
      </c>
      <c r="U338" s="189">
        <v>0.00013</v>
      </c>
      <c r="V338" s="189">
        <f>U338*H338</f>
        <v>0.00013</v>
      </c>
      <c r="W338" s="189">
        <v>0</v>
      </c>
      <c r="X338" s="190">
        <f>W338*H338</f>
        <v>0</v>
      </c>
      <c r="Y338" s="37"/>
      <c r="Z338" s="37"/>
      <c r="AA338" s="37"/>
      <c r="AB338" s="37"/>
      <c r="AC338" s="37"/>
      <c r="AD338" s="37"/>
      <c r="AE338" s="37"/>
      <c r="AR338" s="191" t="s">
        <v>155</v>
      </c>
      <c r="AT338" s="191" t="s">
        <v>150</v>
      </c>
      <c r="AU338" s="191" t="s">
        <v>86</v>
      </c>
      <c r="AY338" s="18" t="s">
        <v>148</v>
      </c>
      <c r="BE338" s="192">
        <f>IF(O338="základní",K338,0)</f>
        <v>0</v>
      </c>
      <c r="BF338" s="192">
        <f>IF(O338="snížená",K338,0)</f>
        <v>0</v>
      </c>
      <c r="BG338" s="192">
        <f>IF(O338="zákl. přenesená",K338,0)</f>
        <v>0</v>
      </c>
      <c r="BH338" s="192">
        <f>IF(O338="sníž. přenesená",K338,0)</f>
        <v>0</v>
      </c>
      <c r="BI338" s="192">
        <f>IF(O338="nulová",K338,0)</f>
        <v>0</v>
      </c>
      <c r="BJ338" s="18" t="s">
        <v>84</v>
      </c>
      <c r="BK338" s="192">
        <f>ROUND(P338*H338,2)</f>
        <v>0</v>
      </c>
      <c r="BL338" s="18" t="s">
        <v>155</v>
      </c>
      <c r="BM338" s="191" t="s">
        <v>553</v>
      </c>
    </row>
    <row r="339" spans="1:51" s="13" customFormat="1" ht="12">
      <c r="A339" s="13"/>
      <c r="B339" s="193"/>
      <c r="C339" s="13"/>
      <c r="D339" s="194" t="s">
        <v>157</v>
      </c>
      <c r="E339" s="195" t="s">
        <v>1</v>
      </c>
      <c r="F339" s="196" t="s">
        <v>554</v>
      </c>
      <c r="G339" s="13"/>
      <c r="H339" s="197">
        <v>1</v>
      </c>
      <c r="I339" s="198"/>
      <c r="J339" s="198"/>
      <c r="K339" s="13"/>
      <c r="L339" s="13"/>
      <c r="M339" s="193"/>
      <c r="N339" s="199"/>
      <c r="O339" s="200"/>
      <c r="P339" s="200"/>
      <c r="Q339" s="200"/>
      <c r="R339" s="200"/>
      <c r="S339" s="200"/>
      <c r="T339" s="200"/>
      <c r="U339" s="200"/>
      <c r="V339" s="200"/>
      <c r="W339" s="200"/>
      <c r="X339" s="201"/>
      <c r="Y339" s="13"/>
      <c r="Z339" s="13"/>
      <c r="AA339" s="13"/>
      <c r="AB339" s="13"/>
      <c r="AC339" s="13"/>
      <c r="AD339" s="13"/>
      <c r="AE339" s="13"/>
      <c r="AT339" s="195" t="s">
        <v>157</v>
      </c>
      <c r="AU339" s="195" t="s">
        <v>86</v>
      </c>
      <c r="AV339" s="13" t="s">
        <v>86</v>
      </c>
      <c r="AW339" s="13" t="s">
        <v>4</v>
      </c>
      <c r="AX339" s="13" t="s">
        <v>84</v>
      </c>
      <c r="AY339" s="195" t="s">
        <v>148</v>
      </c>
    </row>
    <row r="340" spans="1:65" s="2" customFormat="1" ht="24.15" customHeight="1">
      <c r="A340" s="37"/>
      <c r="B340" s="178"/>
      <c r="C340" s="179" t="s">
        <v>555</v>
      </c>
      <c r="D340" s="179" t="s">
        <v>150</v>
      </c>
      <c r="E340" s="180" t="s">
        <v>556</v>
      </c>
      <c r="F340" s="181" t="s">
        <v>557</v>
      </c>
      <c r="G340" s="182" t="s">
        <v>153</v>
      </c>
      <c r="H340" s="183">
        <v>72.756</v>
      </c>
      <c r="I340" s="184"/>
      <c r="J340" s="184"/>
      <c r="K340" s="185">
        <f>ROUND(P340*H340,2)</f>
        <v>0</v>
      </c>
      <c r="L340" s="181" t="s">
        <v>154</v>
      </c>
      <c r="M340" s="38"/>
      <c r="N340" s="186" t="s">
        <v>1</v>
      </c>
      <c r="O340" s="187" t="s">
        <v>42</v>
      </c>
      <c r="P340" s="188">
        <f>I340+J340</f>
        <v>0</v>
      </c>
      <c r="Q340" s="188">
        <f>ROUND(I340*H340,2)</f>
        <v>0</v>
      </c>
      <c r="R340" s="188">
        <f>ROUND(J340*H340,2)</f>
        <v>0</v>
      </c>
      <c r="S340" s="76"/>
      <c r="T340" s="189">
        <f>S340*H340</f>
        <v>0</v>
      </c>
      <c r="U340" s="189">
        <v>0</v>
      </c>
      <c r="V340" s="189">
        <f>U340*H340</f>
        <v>0</v>
      </c>
      <c r="W340" s="189">
        <v>0</v>
      </c>
      <c r="X340" s="190">
        <f>W340*H340</f>
        <v>0</v>
      </c>
      <c r="Y340" s="37"/>
      <c r="Z340" s="37"/>
      <c r="AA340" s="37"/>
      <c r="AB340" s="37"/>
      <c r="AC340" s="37"/>
      <c r="AD340" s="37"/>
      <c r="AE340" s="37"/>
      <c r="AR340" s="191" t="s">
        <v>155</v>
      </c>
      <c r="AT340" s="191" t="s">
        <v>150</v>
      </c>
      <c r="AU340" s="191" t="s">
        <v>86</v>
      </c>
      <c r="AY340" s="18" t="s">
        <v>148</v>
      </c>
      <c r="BE340" s="192">
        <f>IF(O340="základní",K340,0)</f>
        <v>0</v>
      </c>
      <c r="BF340" s="192">
        <f>IF(O340="snížená",K340,0)</f>
        <v>0</v>
      </c>
      <c r="BG340" s="192">
        <f>IF(O340="zákl. přenesená",K340,0)</f>
        <v>0</v>
      </c>
      <c r="BH340" s="192">
        <f>IF(O340="sníž. přenesená",K340,0)</f>
        <v>0</v>
      </c>
      <c r="BI340" s="192">
        <f>IF(O340="nulová",K340,0)</f>
        <v>0</v>
      </c>
      <c r="BJ340" s="18" t="s">
        <v>84</v>
      </c>
      <c r="BK340" s="192">
        <f>ROUND(P340*H340,2)</f>
        <v>0</v>
      </c>
      <c r="BL340" s="18" t="s">
        <v>155</v>
      </c>
      <c r="BM340" s="191" t="s">
        <v>558</v>
      </c>
    </row>
    <row r="341" spans="1:51" s="13" customFormat="1" ht="12">
      <c r="A341" s="13"/>
      <c r="B341" s="193"/>
      <c r="C341" s="13"/>
      <c r="D341" s="194" t="s">
        <v>157</v>
      </c>
      <c r="E341" s="195" t="s">
        <v>1</v>
      </c>
      <c r="F341" s="196" t="s">
        <v>559</v>
      </c>
      <c r="G341" s="13"/>
      <c r="H341" s="197">
        <v>72.756</v>
      </c>
      <c r="I341" s="198"/>
      <c r="J341" s="198"/>
      <c r="K341" s="13"/>
      <c r="L341" s="13"/>
      <c r="M341" s="193"/>
      <c r="N341" s="199"/>
      <c r="O341" s="200"/>
      <c r="P341" s="200"/>
      <c r="Q341" s="200"/>
      <c r="R341" s="200"/>
      <c r="S341" s="200"/>
      <c r="T341" s="200"/>
      <c r="U341" s="200"/>
      <c r="V341" s="200"/>
      <c r="W341" s="200"/>
      <c r="X341" s="201"/>
      <c r="Y341" s="13"/>
      <c r="Z341" s="13"/>
      <c r="AA341" s="13"/>
      <c r="AB341" s="13"/>
      <c r="AC341" s="13"/>
      <c r="AD341" s="13"/>
      <c r="AE341" s="13"/>
      <c r="AT341" s="195" t="s">
        <v>157</v>
      </c>
      <c r="AU341" s="195" t="s">
        <v>86</v>
      </c>
      <c r="AV341" s="13" t="s">
        <v>86</v>
      </c>
      <c r="AW341" s="13" t="s">
        <v>4</v>
      </c>
      <c r="AX341" s="13" t="s">
        <v>84</v>
      </c>
      <c r="AY341" s="195" t="s">
        <v>148</v>
      </c>
    </row>
    <row r="342" spans="1:65" s="2" customFormat="1" ht="24.15" customHeight="1">
      <c r="A342" s="37"/>
      <c r="B342" s="178"/>
      <c r="C342" s="179" t="s">
        <v>560</v>
      </c>
      <c r="D342" s="179" t="s">
        <v>150</v>
      </c>
      <c r="E342" s="180" t="s">
        <v>561</v>
      </c>
      <c r="F342" s="181" t="s">
        <v>562</v>
      </c>
      <c r="G342" s="182" t="s">
        <v>166</v>
      </c>
      <c r="H342" s="183">
        <v>2</v>
      </c>
      <c r="I342" s="184"/>
      <c r="J342" s="184"/>
      <c r="K342" s="185">
        <f>ROUND(P342*H342,2)</f>
        <v>0</v>
      </c>
      <c r="L342" s="181" t="s">
        <v>154</v>
      </c>
      <c r="M342" s="38"/>
      <c r="N342" s="186" t="s">
        <v>1</v>
      </c>
      <c r="O342" s="187" t="s">
        <v>42</v>
      </c>
      <c r="P342" s="188">
        <f>I342+J342</f>
        <v>0</v>
      </c>
      <c r="Q342" s="188">
        <f>ROUND(I342*H342,2)</f>
        <v>0</v>
      </c>
      <c r="R342" s="188">
        <f>ROUND(J342*H342,2)</f>
        <v>0</v>
      </c>
      <c r="S342" s="76"/>
      <c r="T342" s="189">
        <f>S342*H342</f>
        <v>0</v>
      </c>
      <c r="U342" s="189">
        <v>0.0165</v>
      </c>
      <c r="V342" s="189">
        <f>U342*H342</f>
        <v>0.033</v>
      </c>
      <c r="W342" s="189">
        <v>0</v>
      </c>
      <c r="X342" s="190">
        <f>W342*H342</f>
        <v>0</v>
      </c>
      <c r="Y342" s="37"/>
      <c r="Z342" s="37"/>
      <c r="AA342" s="37"/>
      <c r="AB342" s="37"/>
      <c r="AC342" s="37"/>
      <c r="AD342" s="37"/>
      <c r="AE342" s="37"/>
      <c r="AR342" s="191" t="s">
        <v>155</v>
      </c>
      <c r="AT342" s="191" t="s">
        <v>150</v>
      </c>
      <c r="AU342" s="191" t="s">
        <v>86</v>
      </c>
      <c r="AY342" s="18" t="s">
        <v>148</v>
      </c>
      <c r="BE342" s="192">
        <f>IF(O342="základní",K342,0)</f>
        <v>0</v>
      </c>
      <c r="BF342" s="192">
        <f>IF(O342="snížená",K342,0)</f>
        <v>0</v>
      </c>
      <c r="BG342" s="192">
        <f>IF(O342="zákl. přenesená",K342,0)</f>
        <v>0</v>
      </c>
      <c r="BH342" s="192">
        <f>IF(O342="sníž. přenesená",K342,0)</f>
        <v>0</v>
      </c>
      <c r="BI342" s="192">
        <f>IF(O342="nulová",K342,0)</f>
        <v>0</v>
      </c>
      <c r="BJ342" s="18" t="s">
        <v>84</v>
      </c>
      <c r="BK342" s="192">
        <f>ROUND(P342*H342,2)</f>
        <v>0</v>
      </c>
      <c r="BL342" s="18" t="s">
        <v>155</v>
      </c>
      <c r="BM342" s="191" t="s">
        <v>563</v>
      </c>
    </row>
    <row r="343" spans="1:51" s="13" customFormat="1" ht="12">
      <c r="A343" s="13"/>
      <c r="B343" s="193"/>
      <c r="C343" s="13"/>
      <c r="D343" s="194" t="s">
        <v>157</v>
      </c>
      <c r="E343" s="195" t="s">
        <v>1</v>
      </c>
      <c r="F343" s="196" t="s">
        <v>564</v>
      </c>
      <c r="G343" s="13"/>
      <c r="H343" s="197">
        <v>2</v>
      </c>
      <c r="I343" s="198"/>
      <c r="J343" s="198"/>
      <c r="K343" s="13"/>
      <c r="L343" s="13"/>
      <c r="M343" s="193"/>
      <c r="N343" s="199"/>
      <c r="O343" s="200"/>
      <c r="P343" s="200"/>
      <c r="Q343" s="200"/>
      <c r="R343" s="200"/>
      <c r="S343" s="200"/>
      <c r="T343" s="200"/>
      <c r="U343" s="200"/>
      <c r="V343" s="200"/>
      <c r="W343" s="200"/>
      <c r="X343" s="201"/>
      <c r="Y343" s="13"/>
      <c r="Z343" s="13"/>
      <c r="AA343" s="13"/>
      <c r="AB343" s="13"/>
      <c r="AC343" s="13"/>
      <c r="AD343" s="13"/>
      <c r="AE343" s="13"/>
      <c r="AT343" s="195" t="s">
        <v>157</v>
      </c>
      <c r="AU343" s="195" t="s">
        <v>86</v>
      </c>
      <c r="AV343" s="13" t="s">
        <v>86</v>
      </c>
      <c r="AW343" s="13" t="s">
        <v>4</v>
      </c>
      <c r="AX343" s="13" t="s">
        <v>84</v>
      </c>
      <c r="AY343" s="195" t="s">
        <v>148</v>
      </c>
    </row>
    <row r="344" spans="1:51" s="14" customFormat="1" ht="12">
      <c r="A344" s="14"/>
      <c r="B344" s="212"/>
      <c r="C344" s="14"/>
      <c r="D344" s="194" t="s">
        <v>157</v>
      </c>
      <c r="E344" s="213" t="s">
        <v>1</v>
      </c>
      <c r="F344" s="214" t="s">
        <v>223</v>
      </c>
      <c r="G344" s="14"/>
      <c r="H344" s="215">
        <v>2</v>
      </c>
      <c r="I344" s="216"/>
      <c r="J344" s="216"/>
      <c r="K344" s="14"/>
      <c r="L344" s="14"/>
      <c r="M344" s="212"/>
      <c r="N344" s="217"/>
      <c r="O344" s="218"/>
      <c r="P344" s="218"/>
      <c r="Q344" s="218"/>
      <c r="R344" s="218"/>
      <c r="S344" s="218"/>
      <c r="T344" s="218"/>
      <c r="U344" s="218"/>
      <c r="V344" s="218"/>
      <c r="W344" s="218"/>
      <c r="X344" s="219"/>
      <c r="Y344" s="14"/>
      <c r="Z344" s="14"/>
      <c r="AA344" s="14"/>
      <c r="AB344" s="14"/>
      <c r="AC344" s="14"/>
      <c r="AD344" s="14"/>
      <c r="AE344" s="14"/>
      <c r="AT344" s="213" t="s">
        <v>157</v>
      </c>
      <c r="AU344" s="213" t="s">
        <v>86</v>
      </c>
      <c r="AV344" s="14" t="s">
        <v>155</v>
      </c>
      <c r="AW344" s="14" t="s">
        <v>4</v>
      </c>
      <c r="AX344" s="14" t="s">
        <v>79</v>
      </c>
      <c r="AY344" s="213" t="s">
        <v>148</v>
      </c>
    </row>
    <row r="345" spans="1:65" s="2" customFormat="1" ht="16.5" customHeight="1">
      <c r="A345" s="37"/>
      <c r="B345" s="178"/>
      <c r="C345" s="179" t="s">
        <v>565</v>
      </c>
      <c r="D345" s="179" t="s">
        <v>150</v>
      </c>
      <c r="E345" s="180" t="s">
        <v>566</v>
      </c>
      <c r="F345" s="181" t="s">
        <v>567</v>
      </c>
      <c r="G345" s="182" t="s">
        <v>166</v>
      </c>
      <c r="H345" s="183">
        <v>2</v>
      </c>
      <c r="I345" s="184"/>
      <c r="J345" s="184"/>
      <c r="K345" s="185">
        <f>ROUND(P345*H345,2)</f>
        <v>0</v>
      </c>
      <c r="L345" s="181" t="s">
        <v>1</v>
      </c>
      <c r="M345" s="38"/>
      <c r="N345" s="186" t="s">
        <v>1</v>
      </c>
      <c r="O345" s="187" t="s">
        <v>42</v>
      </c>
      <c r="P345" s="188">
        <f>I345+J345</f>
        <v>0</v>
      </c>
      <c r="Q345" s="188">
        <f>ROUND(I345*H345,2)</f>
        <v>0</v>
      </c>
      <c r="R345" s="188">
        <f>ROUND(J345*H345,2)</f>
        <v>0</v>
      </c>
      <c r="S345" s="76"/>
      <c r="T345" s="189">
        <f>S345*H345</f>
        <v>0</v>
      </c>
      <c r="U345" s="189">
        <v>0.00509</v>
      </c>
      <c r="V345" s="189">
        <f>U345*H345</f>
        <v>0.01018</v>
      </c>
      <c r="W345" s="189">
        <v>0</v>
      </c>
      <c r="X345" s="190">
        <f>W345*H345</f>
        <v>0</v>
      </c>
      <c r="Y345" s="37"/>
      <c r="Z345" s="37"/>
      <c r="AA345" s="37"/>
      <c r="AB345" s="37"/>
      <c r="AC345" s="37"/>
      <c r="AD345" s="37"/>
      <c r="AE345" s="37"/>
      <c r="AR345" s="191" t="s">
        <v>155</v>
      </c>
      <c r="AT345" s="191" t="s">
        <v>150</v>
      </c>
      <c r="AU345" s="191" t="s">
        <v>86</v>
      </c>
      <c r="AY345" s="18" t="s">
        <v>148</v>
      </c>
      <c r="BE345" s="192">
        <f>IF(O345="základní",K345,0)</f>
        <v>0</v>
      </c>
      <c r="BF345" s="192">
        <f>IF(O345="snížená",K345,0)</f>
        <v>0</v>
      </c>
      <c r="BG345" s="192">
        <f>IF(O345="zákl. přenesená",K345,0)</f>
        <v>0</v>
      </c>
      <c r="BH345" s="192">
        <f>IF(O345="sníž. přenesená",K345,0)</f>
        <v>0</v>
      </c>
      <c r="BI345" s="192">
        <f>IF(O345="nulová",K345,0)</f>
        <v>0</v>
      </c>
      <c r="BJ345" s="18" t="s">
        <v>84</v>
      </c>
      <c r="BK345" s="192">
        <f>ROUND(P345*H345,2)</f>
        <v>0</v>
      </c>
      <c r="BL345" s="18" t="s">
        <v>155</v>
      </c>
      <c r="BM345" s="191" t="s">
        <v>568</v>
      </c>
    </row>
    <row r="346" spans="1:65" s="2" customFormat="1" ht="24.15" customHeight="1">
      <c r="A346" s="37"/>
      <c r="B346" s="178"/>
      <c r="C346" s="179" t="s">
        <v>569</v>
      </c>
      <c r="D346" s="179" t="s">
        <v>150</v>
      </c>
      <c r="E346" s="180" t="s">
        <v>570</v>
      </c>
      <c r="F346" s="181" t="s">
        <v>571</v>
      </c>
      <c r="G346" s="182" t="s">
        <v>166</v>
      </c>
      <c r="H346" s="183">
        <v>24</v>
      </c>
      <c r="I346" s="184"/>
      <c r="J346" s="184"/>
      <c r="K346" s="185">
        <f>ROUND(P346*H346,2)</f>
        <v>0</v>
      </c>
      <c r="L346" s="181" t="s">
        <v>154</v>
      </c>
      <c r="M346" s="38"/>
      <c r="N346" s="186" t="s">
        <v>1</v>
      </c>
      <c r="O346" s="187" t="s">
        <v>42</v>
      </c>
      <c r="P346" s="188">
        <f>I346+J346</f>
        <v>0</v>
      </c>
      <c r="Q346" s="188">
        <f>ROUND(I346*H346,2)</f>
        <v>0</v>
      </c>
      <c r="R346" s="188">
        <f>ROUND(J346*H346,2)</f>
        <v>0</v>
      </c>
      <c r="S346" s="76"/>
      <c r="T346" s="189">
        <f>S346*H346</f>
        <v>0</v>
      </c>
      <c r="U346" s="189">
        <v>1E-05</v>
      </c>
      <c r="V346" s="189">
        <f>U346*H346</f>
        <v>0.00024000000000000003</v>
      </c>
      <c r="W346" s="189">
        <v>0</v>
      </c>
      <c r="X346" s="190">
        <f>W346*H346</f>
        <v>0</v>
      </c>
      <c r="Y346" s="37"/>
      <c r="Z346" s="37"/>
      <c r="AA346" s="37"/>
      <c r="AB346" s="37"/>
      <c r="AC346" s="37"/>
      <c r="AD346" s="37"/>
      <c r="AE346" s="37"/>
      <c r="AR346" s="191" t="s">
        <v>155</v>
      </c>
      <c r="AT346" s="191" t="s">
        <v>150</v>
      </c>
      <c r="AU346" s="191" t="s">
        <v>86</v>
      </c>
      <c r="AY346" s="18" t="s">
        <v>148</v>
      </c>
      <c r="BE346" s="192">
        <f>IF(O346="základní",K346,0)</f>
        <v>0</v>
      </c>
      <c r="BF346" s="192">
        <f>IF(O346="snížená",K346,0)</f>
        <v>0</v>
      </c>
      <c r="BG346" s="192">
        <f>IF(O346="zákl. přenesená",K346,0)</f>
        <v>0</v>
      </c>
      <c r="BH346" s="192">
        <f>IF(O346="sníž. přenesená",K346,0)</f>
        <v>0</v>
      </c>
      <c r="BI346" s="192">
        <f>IF(O346="nulová",K346,0)</f>
        <v>0</v>
      </c>
      <c r="BJ346" s="18" t="s">
        <v>84</v>
      </c>
      <c r="BK346" s="192">
        <f>ROUND(P346*H346,2)</f>
        <v>0</v>
      </c>
      <c r="BL346" s="18" t="s">
        <v>155</v>
      </c>
      <c r="BM346" s="191" t="s">
        <v>572</v>
      </c>
    </row>
    <row r="347" spans="1:51" s="13" customFormat="1" ht="12">
      <c r="A347" s="13"/>
      <c r="B347" s="193"/>
      <c r="C347" s="13"/>
      <c r="D347" s="194" t="s">
        <v>157</v>
      </c>
      <c r="E347" s="195" t="s">
        <v>1</v>
      </c>
      <c r="F347" s="196" t="s">
        <v>573</v>
      </c>
      <c r="G347" s="13"/>
      <c r="H347" s="197">
        <v>24</v>
      </c>
      <c r="I347" s="198"/>
      <c r="J347" s="198"/>
      <c r="K347" s="13"/>
      <c r="L347" s="13"/>
      <c r="M347" s="193"/>
      <c r="N347" s="199"/>
      <c r="O347" s="200"/>
      <c r="P347" s="200"/>
      <c r="Q347" s="200"/>
      <c r="R347" s="200"/>
      <c r="S347" s="200"/>
      <c r="T347" s="200"/>
      <c r="U347" s="200"/>
      <c r="V347" s="200"/>
      <c r="W347" s="200"/>
      <c r="X347" s="201"/>
      <c r="Y347" s="13"/>
      <c r="Z347" s="13"/>
      <c r="AA347" s="13"/>
      <c r="AB347" s="13"/>
      <c r="AC347" s="13"/>
      <c r="AD347" s="13"/>
      <c r="AE347" s="13"/>
      <c r="AT347" s="195" t="s">
        <v>157</v>
      </c>
      <c r="AU347" s="195" t="s">
        <v>86</v>
      </c>
      <c r="AV347" s="13" t="s">
        <v>86</v>
      </c>
      <c r="AW347" s="13" t="s">
        <v>4</v>
      </c>
      <c r="AX347" s="13" t="s">
        <v>84</v>
      </c>
      <c r="AY347" s="195" t="s">
        <v>148</v>
      </c>
    </row>
    <row r="348" spans="1:65" s="2" customFormat="1" ht="12">
      <c r="A348" s="37"/>
      <c r="B348" s="178"/>
      <c r="C348" s="179" t="s">
        <v>574</v>
      </c>
      <c r="D348" s="179" t="s">
        <v>150</v>
      </c>
      <c r="E348" s="180" t="s">
        <v>575</v>
      </c>
      <c r="F348" s="181" t="s">
        <v>576</v>
      </c>
      <c r="G348" s="182" t="s">
        <v>166</v>
      </c>
      <c r="H348" s="183">
        <v>24</v>
      </c>
      <c r="I348" s="184"/>
      <c r="J348" s="184"/>
      <c r="K348" s="185">
        <f>ROUND(P348*H348,2)</f>
        <v>0</v>
      </c>
      <c r="L348" s="181" t="s">
        <v>154</v>
      </c>
      <c r="M348" s="38"/>
      <c r="N348" s="186" t="s">
        <v>1</v>
      </c>
      <c r="O348" s="187" t="s">
        <v>42</v>
      </c>
      <c r="P348" s="188">
        <f>I348+J348</f>
        <v>0</v>
      </c>
      <c r="Q348" s="188">
        <f>ROUND(I348*H348,2)</f>
        <v>0</v>
      </c>
      <c r="R348" s="188">
        <f>ROUND(J348*H348,2)</f>
        <v>0</v>
      </c>
      <c r="S348" s="76"/>
      <c r="T348" s="189">
        <f>S348*H348</f>
        <v>0</v>
      </c>
      <c r="U348" s="189">
        <v>4E-05</v>
      </c>
      <c r="V348" s="189">
        <f>U348*H348</f>
        <v>0.0009600000000000001</v>
      </c>
      <c r="W348" s="189">
        <v>0</v>
      </c>
      <c r="X348" s="190">
        <f>W348*H348</f>
        <v>0</v>
      </c>
      <c r="Y348" s="37"/>
      <c r="Z348" s="37"/>
      <c r="AA348" s="37"/>
      <c r="AB348" s="37"/>
      <c r="AC348" s="37"/>
      <c r="AD348" s="37"/>
      <c r="AE348" s="37"/>
      <c r="AR348" s="191" t="s">
        <v>155</v>
      </c>
      <c r="AT348" s="191" t="s">
        <v>150</v>
      </c>
      <c r="AU348" s="191" t="s">
        <v>86</v>
      </c>
      <c r="AY348" s="18" t="s">
        <v>148</v>
      </c>
      <c r="BE348" s="192">
        <f>IF(O348="základní",K348,0)</f>
        <v>0</v>
      </c>
      <c r="BF348" s="192">
        <f>IF(O348="snížená",K348,0)</f>
        <v>0</v>
      </c>
      <c r="BG348" s="192">
        <f>IF(O348="zákl. přenesená",K348,0)</f>
        <v>0</v>
      </c>
      <c r="BH348" s="192">
        <f>IF(O348="sníž. přenesená",K348,0)</f>
        <v>0</v>
      </c>
      <c r="BI348" s="192">
        <f>IF(O348="nulová",K348,0)</f>
        <v>0</v>
      </c>
      <c r="BJ348" s="18" t="s">
        <v>84</v>
      </c>
      <c r="BK348" s="192">
        <f>ROUND(P348*H348,2)</f>
        <v>0</v>
      </c>
      <c r="BL348" s="18" t="s">
        <v>155</v>
      </c>
      <c r="BM348" s="191" t="s">
        <v>577</v>
      </c>
    </row>
    <row r="349" spans="1:65" s="2" customFormat="1" ht="24.15" customHeight="1">
      <c r="A349" s="37"/>
      <c r="B349" s="178"/>
      <c r="C349" s="179" t="s">
        <v>578</v>
      </c>
      <c r="D349" s="179" t="s">
        <v>150</v>
      </c>
      <c r="E349" s="180" t="s">
        <v>579</v>
      </c>
      <c r="F349" s="181" t="s">
        <v>580</v>
      </c>
      <c r="G349" s="182" t="s">
        <v>204</v>
      </c>
      <c r="H349" s="183">
        <v>0.459</v>
      </c>
      <c r="I349" s="184"/>
      <c r="J349" s="184"/>
      <c r="K349" s="185">
        <f>ROUND(P349*H349,2)</f>
        <v>0</v>
      </c>
      <c r="L349" s="181" t="s">
        <v>154</v>
      </c>
      <c r="M349" s="38"/>
      <c r="N349" s="186" t="s">
        <v>1</v>
      </c>
      <c r="O349" s="187" t="s">
        <v>42</v>
      </c>
      <c r="P349" s="188">
        <f>I349+J349</f>
        <v>0</v>
      </c>
      <c r="Q349" s="188">
        <f>ROUND(I349*H349,2)</f>
        <v>0</v>
      </c>
      <c r="R349" s="188">
        <f>ROUND(J349*H349,2)</f>
        <v>0</v>
      </c>
      <c r="S349" s="76"/>
      <c r="T349" s="189">
        <f>S349*H349</f>
        <v>0</v>
      </c>
      <c r="U349" s="189">
        <v>0</v>
      </c>
      <c r="V349" s="189">
        <f>U349*H349</f>
        <v>0</v>
      </c>
      <c r="W349" s="189">
        <v>1.8</v>
      </c>
      <c r="X349" s="190">
        <f>W349*H349</f>
        <v>0.8262</v>
      </c>
      <c r="Y349" s="37"/>
      <c r="Z349" s="37"/>
      <c r="AA349" s="37"/>
      <c r="AB349" s="37"/>
      <c r="AC349" s="37"/>
      <c r="AD349" s="37"/>
      <c r="AE349" s="37"/>
      <c r="AR349" s="191" t="s">
        <v>155</v>
      </c>
      <c r="AT349" s="191" t="s">
        <v>150</v>
      </c>
      <c r="AU349" s="191" t="s">
        <v>86</v>
      </c>
      <c r="AY349" s="18" t="s">
        <v>148</v>
      </c>
      <c r="BE349" s="192">
        <f>IF(O349="základní",K349,0)</f>
        <v>0</v>
      </c>
      <c r="BF349" s="192">
        <f>IF(O349="snížená",K349,0)</f>
        <v>0</v>
      </c>
      <c r="BG349" s="192">
        <f>IF(O349="zákl. přenesená",K349,0)</f>
        <v>0</v>
      </c>
      <c r="BH349" s="192">
        <f>IF(O349="sníž. přenesená",K349,0)</f>
        <v>0</v>
      </c>
      <c r="BI349" s="192">
        <f>IF(O349="nulová",K349,0)</f>
        <v>0</v>
      </c>
      <c r="BJ349" s="18" t="s">
        <v>84</v>
      </c>
      <c r="BK349" s="192">
        <f>ROUND(P349*H349,2)</f>
        <v>0</v>
      </c>
      <c r="BL349" s="18" t="s">
        <v>155</v>
      </c>
      <c r="BM349" s="191" t="s">
        <v>581</v>
      </c>
    </row>
    <row r="350" spans="1:51" s="13" customFormat="1" ht="12">
      <c r="A350" s="13"/>
      <c r="B350" s="193"/>
      <c r="C350" s="13"/>
      <c r="D350" s="194" t="s">
        <v>157</v>
      </c>
      <c r="E350" s="195" t="s">
        <v>1</v>
      </c>
      <c r="F350" s="196" t="s">
        <v>582</v>
      </c>
      <c r="G350" s="13"/>
      <c r="H350" s="197">
        <v>0.459</v>
      </c>
      <c r="I350" s="198"/>
      <c r="J350" s="198"/>
      <c r="K350" s="13"/>
      <c r="L350" s="13"/>
      <c r="M350" s="193"/>
      <c r="N350" s="199"/>
      <c r="O350" s="200"/>
      <c r="P350" s="200"/>
      <c r="Q350" s="200"/>
      <c r="R350" s="200"/>
      <c r="S350" s="200"/>
      <c r="T350" s="200"/>
      <c r="U350" s="200"/>
      <c r="V350" s="200"/>
      <c r="W350" s="200"/>
      <c r="X350" s="201"/>
      <c r="Y350" s="13"/>
      <c r="Z350" s="13"/>
      <c r="AA350" s="13"/>
      <c r="AB350" s="13"/>
      <c r="AC350" s="13"/>
      <c r="AD350" s="13"/>
      <c r="AE350" s="13"/>
      <c r="AT350" s="195" t="s">
        <v>157</v>
      </c>
      <c r="AU350" s="195" t="s">
        <v>86</v>
      </c>
      <c r="AV350" s="13" t="s">
        <v>86</v>
      </c>
      <c r="AW350" s="13" t="s">
        <v>4</v>
      </c>
      <c r="AX350" s="13" t="s">
        <v>84</v>
      </c>
      <c r="AY350" s="195" t="s">
        <v>148</v>
      </c>
    </row>
    <row r="351" spans="1:65" s="2" customFormat="1" ht="24.15" customHeight="1">
      <c r="A351" s="37"/>
      <c r="B351" s="178"/>
      <c r="C351" s="179" t="s">
        <v>583</v>
      </c>
      <c r="D351" s="179" t="s">
        <v>150</v>
      </c>
      <c r="E351" s="180" t="s">
        <v>584</v>
      </c>
      <c r="F351" s="181" t="s">
        <v>585</v>
      </c>
      <c r="G351" s="182" t="s">
        <v>204</v>
      </c>
      <c r="H351" s="183">
        <v>8.134</v>
      </c>
      <c r="I351" s="184"/>
      <c r="J351" s="184"/>
      <c r="K351" s="185">
        <f>ROUND(P351*H351,2)</f>
        <v>0</v>
      </c>
      <c r="L351" s="181" t="s">
        <v>154</v>
      </c>
      <c r="M351" s="38"/>
      <c r="N351" s="186" t="s">
        <v>1</v>
      </c>
      <c r="O351" s="187" t="s">
        <v>42</v>
      </c>
      <c r="P351" s="188">
        <f>I351+J351</f>
        <v>0</v>
      </c>
      <c r="Q351" s="188">
        <f>ROUND(I351*H351,2)</f>
        <v>0</v>
      </c>
      <c r="R351" s="188">
        <f>ROUND(J351*H351,2)</f>
        <v>0</v>
      </c>
      <c r="S351" s="76"/>
      <c r="T351" s="189">
        <f>S351*H351</f>
        <v>0</v>
      </c>
      <c r="U351" s="189">
        <v>0</v>
      </c>
      <c r="V351" s="189">
        <f>U351*H351</f>
        <v>0</v>
      </c>
      <c r="W351" s="189">
        <v>1.594</v>
      </c>
      <c r="X351" s="190">
        <f>W351*H351</f>
        <v>12.965596000000001</v>
      </c>
      <c r="Y351" s="37"/>
      <c r="Z351" s="37"/>
      <c r="AA351" s="37"/>
      <c r="AB351" s="37"/>
      <c r="AC351" s="37"/>
      <c r="AD351" s="37"/>
      <c r="AE351" s="37"/>
      <c r="AR351" s="191" t="s">
        <v>155</v>
      </c>
      <c r="AT351" s="191" t="s">
        <v>150</v>
      </c>
      <c r="AU351" s="191" t="s">
        <v>86</v>
      </c>
      <c r="AY351" s="18" t="s">
        <v>148</v>
      </c>
      <c r="BE351" s="192">
        <f>IF(O351="základní",K351,0)</f>
        <v>0</v>
      </c>
      <c r="BF351" s="192">
        <f>IF(O351="snížená",K351,0)</f>
        <v>0</v>
      </c>
      <c r="BG351" s="192">
        <f>IF(O351="zákl. přenesená",K351,0)</f>
        <v>0</v>
      </c>
      <c r="BH351" s="192">
        <f>IF(O351="sníž. přenesená",K351,0)</f>
        <v>0</v>
      </c>
      <c r="BI351" s="192">
        <f>IF(O351="nulová",K351,0)</f>
        <v>0</v>
      </c>
      <c r="BJ351" s="18" t="s">
        <v>84</v>
      </c>
      <c r="BK351" s="192">
        <f>ROUND(P351*H351,2)</f>
        <v>0</v>
      </c>
      <c r="BL351" s="18" t="s">
        <v>155</v>
      </c>
      <c r="BM351" s="191" t="s">
        <v>586</v>
      </c>
    </row>
    <row r="352" spans="1:51" s="13" customFormat="1" ht="12">
      <c r="A352" s="13"/>
      <c r="B352" s="193"/>
      <c r="C352" s="13"/>
      <c r="D352" s="194" t="s">
        <v>157</v>
      </c>
      <c r="E352" s="195" t="s">
        <v>1</v>
      </c>
      <c r="F352" s="196" t="s">
        <v>304</v>
      </c>
      <c r="G352" s="13"/>
      <c r="H352" s="197">
        <v>8.134</v>
      </c>
      <c r="I352" s="198"/>
      <c r="J352" s="198"/>
      <c r="K352" s="13"/>
      <c r="L352" s="13"/>
      <c r="M352" s="193"/>
      <c r="N352" s="199"/>
      <c r="O352" s="200"/>
      <c r="P352" s="200"/>
      <c r="Q352" s="200"/>
      <c r="R352" s="200"/>
      <c r="S352" s="200"/>
      <c r="T352" s="200"/>
      <c r="U352" s="200"/>
      <c r="V352" s="200"/>
      <c r="W352" s="200"/>
      <c r="X352" s="201"/>
      <c r="Y352" s="13"/>
      <c r="Z352" s="13"/>
      <c r="AA352" s="13"/>
      <c r="AB352" s="13"/>
      <c r="AC352" s="13"/>
      <c r="AD352" s="13"/>
      <c r="AE352" s="13"/>
      <c r="AT352" s="195" t="s">
        <v>157</v>
      </c>
      <c r="AU352" s="195" t="s">
        <v>86</v>
      </c>
      <c r="AV352" s="13" t="s">
        <v>86</v>
      </c>
      <c r="AW352" s="13" t="s">
        <v>4</v>
      </c>
      <c r="AX352" s="13" t="s">
        <v>84</v>
      </c>
      <c r="AY352" s="195" t="s">
        <v>148</v>
      </c>
    </row>
    <row r="353" spans="1:65" s="2" customFormat="1" ht="24.15" customHeight="1">
      <c r="A353" s="37"/>
      <c r="B353" s="178"/>
      <c r="C353" s="179" t="s">
        <v>587</v>
      </c>
      <c r="D353" s="179" t="s">
        <v>150</v>
      </c>
      <c r="E353" s="180" t="s">
        <v>588</v>
      </c>
      <c r="F353" s="181" t="s">
        <v>589</v>
      </c>
      <c r="G353" s="182" t="s">
        <v>153</v>
      </c>
      <c r="H353" s="183">
        <v>7.098</v>
      </c>
      <c r="I353" s="184"/>
      <c r="J353" s="184"/>
      <c r="K353" s="185">
        <f>ROUND(P353*H353,2)</f>
        <v>0</v>
      </c>
      <c r="L353" s="181" t="s">
        <v>154</v>
      </c>
      <c r="M353" s="38"/>
      <c r="N353" s="186" t="s">
        <v>1</v>
      </c>
      <c r="O353" s="187" t="s">
        <v>42</v>
      </c>
      <c r="P353" s="188">
        <f>I353+J353</f>
        <v>0</v>
      </c>
      <c r="Q353" s="188">
        <f>ROUND(I353*H353,2)</f>
        <v>0</v>
      </c>
      <c r="R353" s="188">
        <f>ROUND(J353*H353,2)</f>
        <v>0</v>
      </c>
      <c r="S353" s="76"/>
      <c r="T353" s="189">
        <f>S353*H353</f>
        <v>0</v>
      </c>
      <c r="U353" s="189">
        <v>0</v>
      </c>
      <c r="V353" s="189">
        <f>U353*H353</f>
        <v>0</v>
      </c>
      <c r="W353" s="189">
        <v>0.067</v>
      </c>
      <c r="X353" s="190">
        <f>W353*H353</f>
        <v>0.47556600000000004</v>
      </c>
      <c r="Y353" s="37"/>
      <c r="Z353" s="37"/>
      <c r="AA353" s="37"/>
      <c r="AB353" s="37"/>
      <c r="AC353" s="37"/>
      <c r="AD353" s="37"/>
      <c r="AE353" s="37"/>
      <c r="AR353" s="191" t="s">
        <v>155</v>
      </c>
      <c r="AT353" s="191" t="s">
        <v>150</v>
      </c>
      <c r="AU353" s="191" t="s">
        <v>86</v>
      </c>
      <c r="AY353" s="18" t="s">
        <v>148</v>
      </c>
      <c r="BE353" s="192">
        <f>IF(O353="základní",K353,0)</f>
        <v>0</v>
      </c>
      <c r="BF353" s="192">
        <f>IF(O353="snížená",K353,0)</f>
        <v>0</v>
      </c>
      <c r="BG353" s="192">
        <f>IF(O353="zákl. přenesená",K353,0)</f>
        <v>0</v>
      </c>
      <c r="BH353" s="192">
        <f>IF(O353="sníž. přenesená",K353,0)</f>
        <v>0</v>
      </c>
      <c r="BI353" s="192">
        <f>IF(O353="nulová",K353,0)</f>
        <v>0</v>
      </c>
      <c r="BJ353" s="18" t="s">
        <v>84</v>
      </c>
      <c r="BK353" s="192">
        <f>ROUND(P353*H353,2)</f>
        <v>0</v>
      </c>
      <c r="BL353" s="18" t="s">
        <v>155</v>
      </c>
      <c r="BM353" s="191" t="s">
        <v>590</v>
      </c>
    </row>
    <row r="354" spans="1:51" s="13" customFormat="1" ht="12">
      <c r="A354" s="13"/>
      <c r="B354" s="193"/>
      <c r="C354" s="13"/>
      <c r="D354" s="194" t="s">
        <v>157</v>
      </c>
      <c r="E354" s="195" t="s">
        <v>1</v>
      </c>
      <c r="F354" s="196" t="s">
        <v>478</v>
      </c>
      <c r="G354" s="13"/>
      <c r="H354" s="197">
        <v>7.098</v>
      </c>
      <c r="I354" s="198"/>
      <c r="J354" s="198"/>
      <c r="K354" s="13"/>
      <c r="L354" s="13"/>
      <c r="M354" s="193"/>
      <c r="N354" s="199"/>
      <c r="O354" s="200"/>
      <c r="P354" s="200"/>
      <c r="Q354" s="200"/>
      <c r="R354" s="200"/>
      <c r="S354" s="200"/>
      <c r="T354" s="200"/>
      <c r="U354" s="200"/>
      <c r="V354" s="200"/>
      <c r="W354" s="200"/>
      <c r="X354" s="201"/>
      <c r="Y354" s="13"/>
      <c r="Z354" s="13"/>
      <c r="AA354" s="13"/>
      <c r="AB354" s="13"/>
      <c r="AC354" s="13"/>
      <c r="AD354" s="13"/>
      <c r="AE354" s="13"/>
      <c r="AT354" s="195" t="s">
        <v>157</v>
      </c>
      <c r="AU354" s="195" t="s">
        <v>86</v>
      </c>
      <c r="AV354" s="13" t="s">
        <v>86</v>
      </c>
      <c r="AW354" s="13" t="s">
        <v>4</v>
      </c>
      <c r="AX354" s="13" t="s">
        <v>84</v>
      </c>
      <c r="AY354" s="195" t="s">
        <v>148</v>
      </c>
    </row>
    <row r="355" spans="1:65" s="2" customFormat="1" ht="12">
      <c r="A355" s="37"/>
      <c r="B355" s="178"/>
      <c r="C355" s="179" t="s">
        <v>591</v>
      </c>
      <c r="D355" s="179" t="s">
        <v>150</v>
      </c>
      <c r="E355" s="180" t="s">
        <v>592</v>
      </c>
      <c r="F355" s="181" t="s">
        <v>593</v>
      </c>
      <c r="G355" s="182" t="s">
        <v>153</v>
      </c>
      <c r="H355" s="183">
        <v>1.773</v>
      </c>
      <c r="I355" s="184"/>
      <c r="J355" s="184"/>
      <c r="K355" s="185">
        <f>ROUND(P355*H355,2)</f>
        <v>0</v>
      </c>
      <c r="L355" s="181" t="s">
        <v>154</v>
      </c>
      <c r="M355" s="38"/>
      <c r="N355" s="186" t="s">
        <v>1</v>
      </c>
      <c r="O355" s="187" t="s">
        <v>42</v>
      </c>
      <c r="P355" s="188">
        <f>I355+J355</f>
        <v>0</v>
      </c>
      <c r="Q355" s="188">
        <f>ROUND(I355*H355,2)</f>
        <v>0</v>
      </c>
      <c r="R355" s="188">
        <f>ROUND(J355*H355,2)</f>
        <v>0</v>
      </c>
      <c r="S355" s="76"/>
      <c r="T355" s="189">
        <f>S355*H355</f>
        <v>0</v>
      </c>
      <c r="U355" s="189">
        <v>0</v>
      </c>
      <c r="V355" s="189">
        <f>U355*H355</f>
        <v>0</v>
      </c>
      <c r="W355" s="189">
        <v>0.076</v>
      </c>
      <c r="X355" s="190">
        <f>W355*H355</f>
        <v>0.13474799999999998</v>
      </c>
      <c r="Y355" s="37"/>
      <c r="Z355" s="37"/>
      <c r="AA355" s="37"/>
      <c r="AB355" s="37"/>
      <c r="AC355" s="37"/>
      <c r="AD355" s="37"/>
      <c r="AE355" s="37"/>
      <c r="AR355" s="191" t="s">
        <v>155</v>
      </c>
      <c r="AT355" s="191" t="s">
        <v>150</v>
      </c>
      <c r="AU355" s="191" t="s">
        <v>86</v>
      </c>
      <c r="AY355" s="18" t="s">
        <v>148</v>
      </c>
      <c r="BE355" s="192">
        <f>IF(O355="základní",K355,0)</f>
        <v>0</v>
      </c>
      <c r="BF355" s="192">
        <f>IF(O355="snížená",K355,0)</f>
        <v>0</v>
      </c>
      <c r="BG355" s="192">
        <f>IF(O355="zákl. přenesená",K355,0)</f>
        <v>0</v>
      </c>
      <c r="BH355" s="192">
        <f>IF(O355="sníž. přenesená",K355,0)</f>
        <v>0</v>
      </c>
      <c r="BI355" s="192">
        <f>IF(O355="nulová",K355,0)</f>
        <v>0</v>
      </c>
      <c r="BJ355" s="18" t="s">
        <v>84</v>
      </c>
      <c r="BK355" s="192">
        <f>ROUND(P355*H355,2)</f>
        <v>0</v>
      </c>
      <c r="BL355" s="18" t="s">
        <v>155</v>
      </c>
      <c r="BM355" s="191" t="s">
        <v>594</v>
      </c>
    </row>
    <row r="356" spans="1:51" s="13" customFormat="1" ht="12">
      <c r="A356" s="13"/>
      <c r="B356" s="193"/>
      <c r="C356" s="13"/>
      <c r="D356" s="194" t="s">
        <v>157</v>
      </c>
      <c r="E356" s="195" t="s">
        <v>1</v>
      </c>
      <c r="F356" s="196" t="s">
        <v>595</v>
      </c>
      <c r="G356" s="13"/>
      <c r="H356" s="197">
        <v>1.773</v>
      </c>
      <c r="I356" s="198"/>
      <c r="J356" s="198"/>
      <c r="K356" s="13"/>
      <c r="L356" s="13"/>
      <c r="M356" s="193"/>
      <c r="N356" s="199"/>
      <c r="O356" s="200"/>
      <c r="P356" s="200"/>
      <c r="Q356" s="200"/>
      <c r="R356" s="200"/>
      <c r="S356" s="200"/>
      <c r="T356" s="200"/>
      <c r="U356" s="200"/>
      <c r="V356" s="200"/>
      <c r="W356" s="200"/>
      <c r="X356" s="201"/>
      <c r="Y356" s="13"/>
      <c r="Z356" s="13"/>
      <c r="AA356" s="13"/>
      <c r="AB356" s="13"/>
      <c r="AC356" s="13"/>
      <c r="AD356" s="13"/>
      <c r="AE356" s="13"/>
      <c r="AT356" s="195" t="s">
        <v>157</v>
      </c>
      <c r="AU356" s="195" t="s">
        <v>86</v>
      </c>
      <c r="AV356" s="13" t="s">
        <v>86</v>
      </c>
      <c r="AW356" s="13" t="s">
        <v>4</v>
      </c>
      <c r="AX356" s="13" t="s">
        <v>84</v>
      </c>
      <c r="AY356" s="195" t="s">
        <v>148</v>
      </c>
    </row>
    <row r="357" spans="1:65" s="2" customFormat="1" ht="24.15" customHeight="1">
      <c r="A357" s="37"/>
      <c r="B357" s="178"/>
      <c r="C357" s="179" t="s">
        <v>596</v>
      </c>
      <c r="D357" s="179" t="s">
        <v>150</v>
      </c>
      <c r="E357" s="180" t="s">
        <v>597</v>
      </c>
      <c r="F357" s="181" t="s">
        <v>598</v>
      </c>
      <c r="G357" s="182" t="s">
        <v>166</v>
      </c>
      <c r="H357" s="183">
        <v>1</v>
      </c>
      <c r="I357" s="184"/>
      <c r="J357" s="184"/>
      <c r="K357" s="185">
        <f>ROUND(P357*H357,2)</f>
        <v>0</v>
      </c>
      <c r="L357" s="181" t="s">
        <v>154</v>
      </c>
      <c r="M357" s="38"/>
      <c r="N357" s="186" t="s">
        <v>1</v>
      </c>
      <c r="O357" s="187" t="s">
        <v>42</v>
      </c>
      <c r="P357" s="188">
        <f>I357+J357</f>
        <v>0</v>
      </c>
      <c r="Q357" s="188">
        <f>ROUND(I357*H357,2)</f>
        <v>0</v>
      </c>
      <c r="R357" s="188">
        <f>ROUND(J357*H357,2)</f>
        <v>0</v>
      </c>
      <c r="S357" s="76"/>
      <c r="T357" s="189">
        <f>S357*H357</f>
        <v>0</v>
      </c>
      <c r="U357" s="189">
        <v>0</v>
      </c>
      <c r="V357" s="189">
        <f>U357*H357</f>
        <v>0</v>
      </c>
      <c r="W357" s="189">
        <v>0.015</v>
      </c>
      <c r="X357" s="190">
        <f>W357*H357</f>
        <v>0.015</v>
      </c>
      <c r="Y357" s="37"/>
      <c r="Z357" s="37"/>
      <c r="AA357" s="37"/>
      <c r="AB357" s="37"/>
      <c r="AC357" s="37"/>
      <c r="AD357" s="37"/>
      <c r="AE357" s="37"/>
      <c r="AR357" s="191" t="s">
        <v>155</v>
      </c>
      <c r="AT357" s="191" t="s">
        <v>150</v>
      </c>
      <c r="AU357" s="191" t="s">
        <v>86</v>
      </c>
      <c r="AY357" s="18" t="s">
        <v>148</v>
      </c>
      <c r="BE357" s="192">
        <f>IF(O357="základní",K357,0)</f>
        <v>0</v>
      </c>
      <c r="BF357" s="192">
        <f>IF(O357="snížená",K357,0)</f>
        <v>0</v>
      </c>
      <c r="BG357" s="192">
        <f>IF(O357="zákl. přenesená",K357,0)</f>
        <v>0</v>
      </c>
      <c r="BH357" s="192">
        <f>IF(O357="sníž. přenesená",K357,0)</f>
        <v>0</v>
      </c>
      <c r="BI357" s="192">
        <f>IF(O357="nulová",K357,0)</f>
        <v>0</v>
      </c>
      <c r="BJ357" s="18" t="s">
        <v>84</v>
      </c>
      <c r="BK357" s="192">
        <f>ROUND(P357*H357,2)</f>
        <v>0</v>
      </c>
      <c r="BL357" s="18" t="s">
        <v>155</v>
      </c>
      <c r="BM357" s="191" t="s">
        <v>599</v>
      </c>
    </row>
    <row r="358" spans="1:51" s="13" customFormat="1" ht="12">
      <c r="A358" s="13"/>
      <c r="B358" s="193"/>
      <c r="C358" s="13"/>
      <c r="D358" s="194" t="s">
        <v>157</v>
      </c>
      <c r="E358" s="195" t="s">
        <v>1</v>
      </c>
      <c r="F358" s="196" t="s">
        <v>600</v>
      </c>
      <c r="G358" s="13"/>
      <c r="H358" s="197">
        <v>1</v>
      </c>
      <c r="I358" s="198"/>
      <c r="J358" s="198"/>
      <c r="K358" s="13"/>
      <c r="L358" s="13"/>
      <c r="M358" s="193"/>
      <c r="N358" s="199"/>
      <c r="O358" s="200"/>
      <c r="P358" s="200"/>
      <c r="Q358" s="200"/>
      <c r="R358" s="200"/>
      <c r="S358" s="200"/>
      <c r="T358" s="200"/>
      <c r="U358" s="200"/>
      <c r="V358" s="200"/>
      <c r="W358" s="200"/>
      <c r="X358" s="201"/>
      <c r="Y358" s="13"/>
      <c r="Z358" s="13"/>
      <c r="AA358" s="13"/>
      <c r="AB358" s="13"/>
      <c r="AC358" s="13"/>
      <c r="AD358" s="13"/>
      <c r="AE358" s="13"/>
      <c r="AT358" s="195" t="s">
        <v>157</v>
      </c>
      <c r="AU358" s="195" t="s">
        <v>86</v>
      </c>
      <c r="AV358" s="13" t="s">
        <v>86</v>
      </c>
      <c r="AW358" s="13" t="s">
        <v>4</v>
      </c>
      <c r="AX358" s="13" t="s">
        <v>84</v>
      </c>
      <c r="AY358" s="195" t="s">
        <v>148</v>
      </c>
    </row>
    <row r="359" spans="1:65" s="2" customFormat="1" ht="24.15" customHeight="1">
      <c r="A359" s="37"/>
      <c r="B359" s="178"/>
      <c r="C359" s="179" t="s">
        <v>601</v>
      </c>
      <c r="D359" s="179" t="s">
        <v>150</v>
      </c>
      <c r="E359" s="180" t="s">
        <v>602</v>
      </c>
      <c r="F359" s="181" t="s">
        <v>603</v>
      </c>
      <c r="G359" s="182" t="s">
        <v>181</v>
      </c>
      <c r="H359" s="183">
        <v>1.3</v>
      </c>
      <c r="I359" s="184"/>
      <c r="J359" s="184"/>
      <c r="K359" s="185">
        <f>ROUND(P359*H359,2)</f>
        <v>0</v>
      </c>
      <c r="L359" s="181" t="s">
        <v>154</v>
      </c>
      <c r="M359" s="38"/>
      <c r="N359" s="186" t="s">
        <v>1</v>
      </c>
      <c r="O359" s="187" t="s">
        <v>42</v>
      </c>
      <c r="P359" s="188">
        <f>I359+J359</f>
        <v>0</v>
      </c>
      <c r="Q359" s="188">
        <f>ROUND(I359*H359,2)</f>
        <v>0</v>
      </c>
      <c r="R359" s="188">
        <f>ROUND(J359*H359,2)</f>
        <v>0</v>
      </c>
      <c r="S359" s="76"/>
      <c r="T359" s="189">
        <f>S359*H359</f>
        <v>0</v>
      </c>
      <c r="U359" s="189">
        <v>0.00132</v>
      </c>
      <c r="V359" s="189">
        <f>U359*H359</f>
        <v>0.001716</v>
      </c>
      <c r="W359" s="189">
        <v>0.025</v>
      </c>
      <c r="X359" s="190">
        <f>W359*H359</f>
        <v>0.0325</v>
      </c>
      <c r="Y359" s="37"/>
      <c r="Z359" s="37"/>
      <c r="AA359" s="37"/>
      <c r="AB359" s="37"/>
      <c r="AC359" s="37"/>
      <c r="AD359" s="37"/>
      <c r="AE359" s="37"/>
      <c r="AR359" s="191" t="s">
        <v>155</v>
      </c>
      <c r="AT359" s="191" t="s">
        <v>150</v>
      </c>
      <c r="AU359" s="191" t="s">
        <v>86</v>
      </c>
      <c r="AY359" s="18" t="s">
        <v>148</v>
      </c>
      <c r="BE359" s="192">
        <f>IF(O359="základní",K359,0)</f>
        <v>0</v>
      </c>
      <c r="BF359" s="192">
        <f>IF(O359="snížená",K359,0)</f>
        <v>0</v>
      </c>
      <c r="BG359" s="192">
        <f>IF(O359="zákl. přenesená",K359,0)</f>
        <v>0</v>
      </c>
      <c r="BH359" s="192">
        <f>IF(O359="sníž. přenesená",K359,0)</f>
        <v>0</v>
      </c>
      <c r="BI359" s="192">
        <f>IF(O359="nulová",K359,0)</f>
        <v>0</v>
      </c>
      <c r="BJ359" s="18" t="s">
        <v>84</v>
      </c>
      <c r="BK359" s="192">
        <f>ROUND(P359*H359,2)</f>
        <v>0</v>
      </c>
      <c r="BL359" s="18" t="s">
        <v>155</v>
      </c>
      <c r="BM359" s="191" t="s">
        <v>604</v>
      </c>
    </row>
    <row r="360" spans="1:65" s="2" customFormat="1" ht="24.15" customHeight="1">
      <c r="A360" s="37"/>
      <c r="B360" s="178"/>
      <c r="C360" s="179" t="s">
        <v>605</v>
      </c>
      <c r="D360" s="179" t="s">
        <v>150</v>
      </c>
      <c r="E360" s="180" t="s">
        <v>606</v>
      </c>
      <c r="F360" s="181" t="s">
        <v>607</v>
      </c>
      <c r="G360" s="182" t="s">
        <v>181</v>
      </c>
      <c r="H360" s="183">
        <v>1.4</v>
      </c>
      <c r="I360" s="184"/>
      <c r="J360" s="184"/>
      <c r="K360" s="185">
        <f>ROUND(P360*H360,2)</f>
        <v>0</v>
      </c>
      <c r="L360" s="181" t="s">
        <v>154</v>
      </c>
      <c r="M360" s="38"/>
      <c r="N360" s="186" t="s">
        <v>1</v>
      </c>
      <c r="O360" s="187" t="s">
        <v>42</v>
      </c>
      <c r="P360" s="188">
        <f>I360+J360</f>
        <v>0</v>
      </c>
      <c r="Q360" s="188">
        <f>ROUND(I360*H360,2)</f>
        <v>0</v>
      </c>
      <c r="R360" s="188">
        <f>ROUND(J360*H360,2)</f>
        <v>0</v>
      </c>
      <c r="S360" s="76"/>
      <c r="T360" s="189">
        <f>S360*H360</f>
        <v>0</v>
      </c>
      <c r="U360" s="189">
        <v>0.00147</v>
      </c>
      <c r="V360" s="189">
        <f>U360*H360</f>
        <v>0.002058</v>
      </c>
      <c r="W360" s="189">
        <v>0.039</v>
      </c>
      <c r="X360" s="190">
        <f>W360*H360</f>
        <v>0.054599999999999996</v>
      </c>
      <c r="Y360" s="37"/>
      <c r="Z360" s="37"/>
      <c r="AA360" s="37"/>
      <c r="AB360" s="37"/>
      <c r="AC360" s="37"/>
      <c r="AD360" s="37"/>
      <c r="AE360" s="37"/>
      <c r="AR360" s="191" t="s">
        <v>155</v>
      </c>
      <c r="AT360" s="191" t="s">
        <v>150</v>
      </c>
      <c r="AU360" s="191" t="s">
        <v>86</v>
      </c>
      <c r="AY360" s="18" t="s">
        <v>148</v>
      </c>
      <c r="BE360" s="192">
        <f>IF(O360="základní",K360,0)</f>
        <v>0</v>
      </c>
      <c r="BF360" s="192">
        <f>IF(O360="snížená",K360,0)</f>
        <v>0</v>
      </c>
      <c r="BG360" s="192">
        <f>IF(O360="zákl. přenesená",K360,0)</f>
        <v>0</v>
      </c>
      <c r="BH360" s="192">
        <f>IF(O360="sníž. přenesená",K360,0)</f>
        <v>0</v>
      </c>
      <c r="BI360" s="192">
        <f>IF(O360="nulová",K360,0)</f>
        <v>0</v>
      </c>
      <c r="BJ360" s="18" t="s">
        <v>84</v>
      </c>
      <c r="BK360" s="192">
        <f>ROUND(P360*H360,2)</f>
        <v>0</v>
      </c>
      <c r="BL360" s="18" t="s">
        <v>155</v>
      </c>
      <c r="BM360" s="191" t="s">
        <v>608</v>
      </c>
    </row>
    <row r="361" spans="1:65" s="2" customFormat="1" ht="24.15" customHeight="1">
      <c r="A361" s="37"/>
      <c r="B361" s="178"/>
      <c r="C361" s="179" t="s">
        <v>609</v>
      </c>
      <c r="D361" s="179" t="s">
        <v>150</v>
      </c>
      <c r="E361" s="180" t="s">
        <v>610</v>
      </c>
      <c r="F361" s="181" t="s">
        <v>611</v>
      </c>
      <c r="G361" s="182" t="s">
        <v>181</v>
      </c>
      <c r="H361" s="183">
        <v>0.9</v>
      </c>
      <c r="I361" s="184"/>
      <c r="J361" s="184"/>
      <c r="K361" s="185">
        <f>ROUND(P361*H361,2)</f>
        <v>0</v>
      </c>
      <c r="L361" s="181" t="s">
        <v>154</v>
      </c>
      <c r="M361" s="38"/>
      <c r="N361" s="186" t="s">
        <v>1</v>
      </c>
      <c r="O361" s="187" t="s">
        <v>42</v>
      </c>
      <c r="P361" s="188">
        <f>I361+J361</f>
        <v>0</v>
      </c>
      <c r="Q361" s="188">
        <f>ROUND(I361*H361,2)</f>
        <v>0</v>
      </c>
      <c r="R361" s="188">
        <f>ROUND(J361*H361,2)</f>
        <v>0</v>
      </c>
      <c r="S361" s="76"/>
      <c r="T361" s="189">
        <f>S361*H361</f>
        <v>0</v>
      </c>
      <c r="U361" s="189">
        <v>0.00279</v>
      </c>
      <c r="V361" s="189">
        <f>U361*H361</f>
        <v>0.002511</v>
      </c>
      <c r="W361" s="189">
        <v>0.056</v>
      </c>
      <c r="X361" s="190">
        <f>W361*H361</f>
        <v>0.0504</v>
      </c>
      <c r="Y361" s="37"/>
      <c r="Z361" s="37"/>
      <c r="AA361" s="37"/>
      <c r="AB361" s="37"/>
      <c r="AC361" s="37"/>
      <c r="AD361" s="37"/>
      <c r="AE361" s="37"/>
      <c r="AR361" s="191" t="s">
        <v>155</v>
      </c>
      <c r="AT361" s="191" t="s">
        <v>150</v>
      </c>
      <c r="AU361" s="191" t="s">
        <v>86</v>
      </c>
      <c r="AY361" s="18" t="s">
        <v>148</v>
      </c>
      <c r="BE361" s="192">
        <f>IF(O361="základní",K361,0)</f>
        <v>0</v>
      </c>
      <c r="BF361" s="192">
        <f>IF(O361="snížená",K361,0)</f>
        <v>0</v>
      </c>
      <c r="BG361" s="192">
        <f>IF(O361="zákl. přenesená",K361,0)</f>
        <v>0</v>
      </c>
      <c r="BH361" s="192">
        <f>IF(O361="sníž. přenesená",K361,0)</f>
        <v>0</v>
      </c>
      <c r="BI361" s="192">
        <f>IF(O361="nulová",K361,0)</f>
        <v>0</v>
      </c>
      <c r="BJ361" s="18" t="s">
        <v>84</v>
      </c>
      <c r="BK361" s="192">
        <f>ROUND(P361*H361,2)</f>
        <v>0</v>
      </c>
      <c r="BL361" s="18" t="s">
        <v>155</v>
      </c>
      <c r="BM361" s="191" t="s">
        <v>612</v>
      </c>
    </row>
    <row r="362" spans="1:65" s="2" customFormat="1" ht="24.15" customHeight="1">
      <c r="A362" s="37"/>
      <c r="B362" s="178"/>
      <c r="C362" s="179" t="s">
        <v>613</v>
      </c>
      <c r="D362" s="179" t="s">
        <v>150</v>
      </c>
      <c r="E362" s="180" t="s">
        <v>614</v>
      </c>
      <c r="F362" s="181" t="s">
        <v>615</v>
      </c>
      <c r="G362" s="182" t="s">
        <v>153</v>
      </c>
      <c r="H362" s="183">
        <v>563.393</v>
      </c>
      <c r="I362" s="184"/>
      <c r="J362" s="184"/>
      <c r="K362" s="185">
        <f>ROUND(P362*H362,2)</f>
        <v>0</v>
      </c>
      <c r="L362" s="181" t="s">
        <v>154</v>
      </c>
      <c r="M362" s="38"/>
      <c r="N362" s="186" t="s">
        <v>1</v>
      </c>
      <c r="O362" s="187" t="s">
        <v>42</v>
      </c>
      <c r="P362" s="188">
        <f>I362+J362</f>
        <v>0</v>
      </c>
      <c r="Q362" s="188">
        <f>ROUND(I362*H362,2)</f>
        <v>0</v>
      </c>
      <c r="R362" s="188">
        <f>ROUND(J362*H362,2)</f>
        <v>0</v>
      </c>
      <c r="S362" s="76"/>
      <c r="T362" s="189">
        <f>S362*H362</f>
        <v>0</v>
      </c>
      <c r="U362" s="189">
        <v>0</v>
      </c>
      <c r="V362" s="189">
        <f>U362*H362</f>
        <v>0</v>
      </c>
      <c r="W362" s="189">
        <v>0.059</v>
      </c>
      <c r="X362" s="190">
        <f>W362*H362</f>
        <v>33.240187</v>
      </c>
      <c r="Y362" s="37"/>
      <c r="Z362" s="37"/>
      <c r="AA362" s="37"/>
      <c r="AB362" s="37"/>
      <c r="AC362" s="37"/>
      <c r="AD362" s="37"/>
      <c r="AE362" s="37"/>
      <c r="AR362" s="191" t="s">
        <v>155</v>
      </c>
      <c r="AT362" s="191" t="s">
        <v>150</v>
      </c>
      <c r="AU362" s="191" t="s">
        <v>86</v>
      </c>
      <c r="AY362" s="18" t="s">
        <v>148</v>
      </c>
      <c r="BE362" s="192">
        <f>IF(O362="základní",K362,0)</f>
        <v>0</v>
      </c>
      <c r="BF362" s="192">
        <f>IF(O362="snížená",K362,0)</f>
        <v>0</v>
      </c>
      <c r="BG362" s="192">
        <f>IF(O362="zákl. přenesená",K362,0)</f>
        <v>0</v>
      </c>
      <c r="BH362" s="192">
        <f>IF(O362="sníž. přenesená",K362,0)</f>
        <v>0</v>
      </c>
      <c r="BI362" s="192">
        <f>IF(O362="nulová",K362,0)</f>
        <v>0</v>
      </c>
      <c r="BJ362" s="18" t="s">
        <v>84</v>
      </c>
      <c r="BK362" s="192">
        <f>ROUND(P362*H362,2)</f>
        <v>0</v>
      </c>
      <c r="BL362" s="18" t="s">
        <v>155</v>
      </c>
      <c r="BM362" s="191" t="s">
        <v>616</v>
      </c>
    </row>
    <row r="363" spans="1:51" s="13" customFormat="1" ht="12">
      <c r="A363" s="13"/>
      <c r="B363" s="193"/>
      <c r="C363" s="13"/>
      <c r="D363" s="194" t="s">
        <v>157</v>
      </c>
      <c r="E363" s="195" t="s">
        <v>1</v>
      </c>
      <c r="F363" s="196" t="s">
        <v>617</v>
      </c>
      <c r="G363" s="13"/>
      <c r="H363" s="197">
        <v>563.393</v>
      </c>
      <c r="I363" s="198"/>
      <c r="J363" s="198"/>
      <c r="K363" s="13"/>
      <c r="L363" s="13"/>
      <c r="M363" s="193"/>
      <c r="N363" s="199"/>
      <c r="O363" s="200"/>
      <c r="P363" s="200"/>
      <c r="Q363" s="200"/>
      <c r="R363" s="200"/>
      <c r="S363" s="200"/>
      <c r="T363" s="200"/>
      <c r="U363" s="200"/>
      <c r="V363" s="200"/>
      <c r="W363" s="200"/>
      <c r="X363" s="201"/>
      <c r="Y363" s="13"/>
      <c r="Z363" s="13"/>
      <c r="AA363" s="13"/>
      <c r="AB363" s="13"/>
      <c r="AC363" s="13"/>
      <c r="AD363" s="13"/>
      <c r="AE363" s="13"/>
      <c r="AT363" s="195" t="s">
        <v>157</v>
      </c>
      <c r="AU363" s="195" t="s">
        <v>86</v>
      </c>
      <c r="AV363" s="13" t="s">
        <v>86</v>
      </c>
      <c r="AW363" s="13" t="s">
        <v>4</v>
      </c>
      <c r="AX363" s="13" t="s">
        <v>84</v>
      </c>
      <c r="AY363" s="195" t="s">
        <v>148</v>
      </c>
    </row>
    <row r="364" spans="1:51" s="14" customFormat="1" ht="12">
      <c r="A364" s="14"/>
      <c r="B364" s="212"/>
      <c r="C364" s="14"/>
      <c r="D364" s="194" t="s">
        <v>157</v>
      </c>
      <c r="E364" s="213" t="s">
        <v>1</v>
      </c>
      <c r="F364" s="214" t="s">
        <v>223</v>
      </c>
      <c r="G364" s="14"/>
      <c r="H364" s="215">
        <v>563.393</v>
      </c>
      <c r="I364" s="216"/>
      <c r="J364" s="216"/>
      <c r="K364" s="14"/>
      <c r="L364" s="14"/>
      <c r="M364" s="212"/>
      <c r="N364" s="217"/>
      <c r="O364" s="218"/>
      <c r="P364" s="218"/>
      <c r="Q364" s="218"/>
      <c r="R364" s="218"/>
      <c r="S364" s="218"/>
      <c r="T364" s="218"/>
      <c r="U364" s="218"/>
      <c r="V364" s="218"/>
      <c r="W364" s="218"/>
      <c r="X364" s="219"/>
      <c r="Y364" s="14"/>
      <c r="Z364" s="14"/>
      <c r="AA364" s="14"/>
      <c r="AB364" s="14"/>
      <c r="AC364" s="14"/>
      <c r="AD364" s="14"/>
      <c r="AE364" s="14"/>
      <c r="AT364" s="213" t="s">
        <v>157</v>
      </c>
      <c r="AU364" s="213" t="s">
        <v>86</v>
      </c>
      <c r="AV364" s="14" t="s">
        <v>155</v>
      </c>
      <c r="AW364" s="14" t="s">
        <v>4</v>
      </c>
      <c r="AX364" s="14" t="s">
        <v>79</v>
      </c>
      <c r="AY364" s="213" t="s">
        <v>148</v>
      </c>
    </row>
    <row r="365" spans="1:63" s="12" customFormat="1" ht="20.85" customHeight="1">
      <c r="A365" s="12"/>
      <c r="B365" s="164"/>
      <c r="C365" s="12"/>
      <c r="D365" s="165" t="s">
        <v>78</v>
      </c>
      <c r="E365" s="176" t="s">
        <v>618</v>
      </c>
      <c r="F365" s="176" t="s">
        <v>619</v>
      </c>
      <c r="G365" s="12"/>
      <c r="H365" s="12"/>
      <c r="I365" s="167"/>
      <c r="J365" s="167"/>
      <c r="K365" s="177">
        <f>BK365</f>
        <v>0</v>
      </c>
      <c r="L365" s="12"/>
      <c r="M365" s="164"/>
      <c r="N365" s="169"/>
      <c r="O365" s="170"/>
      <c r="P365" s="170"/>
      <c r="Q365" s="171">
        <f>SUM(Q366:Q370)</f>
        <v>0</v>
      </c>
      <c r="R365" s="171">
        <f>SUM(R366:R370)</f>
        <v>0</v>
      </c>
      <c r="S365" s="170"/>
      <c r="T365" s="172">
        <f>SUM(T366:T370)</f>
        <v>0</v>
      </c>
      <c r="U365" s="170"/>
      <c r="V365" s="172">
        <f>SUM(V366:V370)</f>
        <v>0</v>
      </c>
      <c r="W365" s="170"/>
      <c r="X365" s="173">
        <f>SUM(X366:X370)</f>
        <v>0</v>
      </c>
      <c r="Y365" s="12"/>
      <c r="Z365" s="12"/>
      <c r="AA365" s="12"/>
      <c r="AB365" s="12"/>
      <c r="AC365" s="12"/>
      <c r="AD365" s="12"/>
      <c r="AE365" s="12"/>
      <c r="AR365" s="165" t="s">
        <v>84</v>
      </c>
      <c r="AT365" s="174" t="s">
        <v>78</v>
      </c>
      <c r="AU365" s="174" t="s">
        <v>86</v>
      </c>
      <c r="AY365" s="165" t="s">
        <v>148</v>
      </c>
      <c r="BK365" s="175">
        <f>SUM(BK366:BK370)</f>
        <v>0</v>
      </c>
    </row>
    <row r="366" spans="1:65" s="2" customFormat="1" ht="24.15" customHeight="1">
      <c r="A366" s="37"/>
      <c r="B366" s="178"/>
      <c r="C366" s="179" t="s">
        <v>620</v>
      </c>
      <c r="D366" s="179" t="s">
        <v>150</v>
      </c>
      <c r="E366" s="180" t="s">
        <v>621</v>
      </c>
      <c r="F366" s="181" t="s">
        <v>622</v>
      </c>
      <c r="G366" s="182" t="s">
        <v>243</v>
      </c>
      <c r="H366" s="183">
        <v>65.339</v>
      </c>
      <c r="I366" s="184"/>
      <c r="J366" s="184"/>
      <c r="K366" s="185">
        <f>ROUND(P366*H366,2)</f>
        <v>0</v>
      </c>
      <c r="L366" s="181" t="s">
        <v>154</v>
      </c>
      <c r="M366" s="38"/>
      <c r="N366" s="186" t="s">
        <v>1</v>
      </c>
      <c r="O366" s="187" t="s">
        <v>42</v>
      </c>
      <c r="P366" s="188">
        <f>I366+J366</f>
        <v>0</v>
      </c>
      <c r="Q366" s="188">
        <f>ROUND(I366*H366,2)</f>
        <v>0</v>
      </c>
      <c r="R366" s="188">
        <f>ROUND(J366*H366,2)</f>
        <v>0</v>
      </c>
      <c r="S366" s="76"/>
      <c r="T366" s="189">
        <f>S366*H366</f>
        <v>0</v>
      </c>
      <c r="U366" s="189">
        <v>0</v>
      </c>
      <c r="V366" s="189">
        <f>U366*H366</f>
        <v>0</v>
      </c>
      <c r="W366" s="189">
        <v>0</v>
      </c>
      <c r="X366" s="190">
        <f>W366*H366</f>
        <v>0</v>
      </c>
      <c r="Y366" s="37"/>
      <c r="Z366" s="37"/>
      <c r="AA366" s="37"/>
      <c r="AB366" s="37"/>
      <c r="AC366" s="37"/>
      <c r="AD366" s="37"/>
      <c r="AE366" s="37"/>
      <c r="AR366" s="191" t="s">
        <v>155</v>
      </c>
      <c r="AT366" s="191" t="s">
        <v>150</v>
      </c>
      <c r="AU366" s="191" t="s">
        <v>163</v>
      </c>
      <c r="AY366" s="18" t="s">
        <v>148</v>
      </c>
      <c r="BE366" s="192">
        <f>IF(O366="základní",K366,0)</f>
        <v>0</v>
      </c>
      <c r="BF366" s="192">
        <f>IF(O366="snížená",K366,0)</f>
        <v>0</v>
      </c>
      <c r="BG366" s="192">
        <f>IF(O366="zákl. přenesená",K366,0)</f>
        <v>0</v>
      </c>
      <c r="BH366" s="192">
        <f>IF(O366="sníž. přenesená",K366,0)</f>
        <v>0</v>
      </c>
      <c r="BI366" s="192">
        <f>IF(O366="nulová",K366,0)</f>
        <v>0</v>
      </c>
      <c r="BJ366" s="18" t="s">
        <v>84</v>
      </c>
      <c r="BK366" s="192">
        <f>ROUND(P366*H366,2)</f>
        <v>0</v>
      </c>
      <c r="BL366" s="18" t="s">
        <v>155</v>
      </c>
      <c r="BM366" s="191" t="s">
        <v>623</v>
      </c>
    </row>
    <row r="367" spans="1:51" s="13" customFormat="1" ht="12">
      <c r="A367" s="13"/>
      <c r="B367" s="193"/>
      <c r="C367" s="13"/>
      <c r="D367" s="194" t="s">
        <v>157</v>
      </c>
      <c r="E367" s="195" t="s">
        <v>1</v>
      </c>
      <c r="F367" s="196" t="s">
        <v>624</v>
      </c>
      <c r="G367" s="13"/>
      <c r="H367" s="197">
        <v>65.339</v>
      </c>
      <c r="I367" s="198"/>
      <c r="J367" s="198"/>
      <c r="K367" s="13"/>
      <c r="L367" s="13"/>
      <c r="M367" s="193"/>
      <c r="N367" s="199"/>
      <c r="O367" s="200"/>
      <c r="P367" s="200"/>
      <c r="Q367" s="200"/>
      <c r="R367" s="200"/>
      <c r="S367" s="200"/>
      <c r="T367" s="200"/>
      <c r="U367" s="200"/>
      <c r="V367" s="200"/>
      <c r="W367" s="200"/>
      <c r="X367" s="201"/>
      <c r="Y367" s="13"/>
      <c r="Z367" s="13"/>
      <c r="AA367" s="13"/>
      <c r="AB367" s="13"/>
      <c r="AC367" s="13"/>
      <c r="AD367" s="13"/>
      <c r="AE367" s="13"/>
      <c r="AT367" s="195" t="s">
        <v>157</v>
      </c>
      <c r="AU367" s="195" t="s">
        <v>163</v>
      </c>
      <c r="AV367" s="13" t="s">
        <v>86</v>
      </c>
      <c r="AW367" s="13" t="s">
        <v>4</v>
      </c>
      <c r="AX367" s="13" t="s">
        <v>84</v>
      </c>
      <c r="AY367" s="195" t="s">
        <v>148</v>
      </c>
    </row>
    <row r="368" spans="1:65" s="2" customFormat="1" ht="24.15" customHeight="1">
      <c r="A368" s="37"/>
      <c r="B368" s="178"/>
      <c r="C368" s="179" t="s">
        <v>625</v>
      </c>
      <c r="D368" s="179" t="s">
        <v>150</v>
      </c>
      <c r="E368" s="180" t="s">
        <v>626</v>
      </c>
      <c r="F368" s="181" t="s">
        <v>627</v>
      </c>
      <c r="G368" s="182" t="s">
        <v>243</v>
      </c>
      <c r="H368" s="183">
        <v>65.339</v>
      </c>
      <c r="I368" s="184"/>
      <c r="J368" s="184"/>
      <c r="K368" s="185">
        <f>ROUND(P368*H368,2)</f>
        <v>0</v>
      </c>
      <c r="L368" s="181" t="s">
        <v>154</v>
      </c>
      <c r="M368" s="38"/>
      <c r="N368" s="186" t="s">
        <v>1</v>
      </c>
      <c r="O368" s="187" t="s">
        <v>42</v>
      </c>
      <c r="P368" s="188">
        <f>I368+J368</f>
        <v>0</v>
      </c>
      <c r="Q368" s="188">
        <f>ROUND(I368*H368,2)</f>
        <v>0</v>
      </c>
      <c r="R368" s="188">
        <f>ROUND(J368*H368,2)</f>
        <v>0</v>
      </c>
      <c r="S368" s="76"/>
      <c r="T368" s="189">
        <f>S368*H368</f>
        <v>0</v>
      </c>
      <c r="U368" s="189">
        <v>0</v>
      </c>
      <c r="V368" s="189">
        <f>U368*H368</f>
        <v>0</v>
      </c>
      <c r="W368" s="189">
        <v>0</v>
      </c>
      <c r="X368" s="190">
        <f>W368*H368</f>
        <v>0</v>
      </c>
      <c r="Y368" s="37"/>
      <c r="Z368" s="37"/>
      <c r="AA368" s="37"/>
      <c r="AB368" s="37"/>
      <c r="AC368" s="37"/>
      <c r="AD368" s="37"/>
      <c r="AE368" s="37"/>
      <c r="AR368" s="191" t="s">
        <v>155</v>
      </c>
      <c r="AT368" s="191" t="s">
        <v>150</v>
      </c>
      <c r="AU368" s="191" t="s">
        <v>163</v>
      </c>
      <c r="AY368" s="18" t="s">
        <v>148</v>
      </c>
      <c r="BE368" s="192">
        <f>IF(O368="základní",K368,0)</f>
        <v>0</v>
      </c>
      <c r="BF368" s="192">
        <f>IF(O368="snížená",K368,0)</f>
        <v>0</v>
      </c>
      <c r="BG368" s="192">
        <f>IF(O368="zákl. přenesená",K368,0)</f>
        <v>0</v>
      </c>
      <c r="BH368" s="192">
        <f>IF(O368="sníž. přenesená",K368,0)</f>
        <v>0</v>
      </c>
      <c r="BI368" s="192">
        <f>IF(O368="nulová",K368,0)</f>
        <v>0</v>
      </c>
      <c r="BJ368" s="18" t="s">
        <v>84</v>
      </c>
      <c r="BK368" s="192">
        <f>ROUND(P368*H368,2)</f>
        <v>0</v>
      </c>
      <c r="BL368" s="18" t="s">
        <v>155</v>
      </c>
      <c r="BM368" s="191" t="s">
        <v>628</v>
      </c>
    </row>
    <row r="369" spans="1:65" s="2" customFormat="1" ht="24.15" customHeight="1">
      <c r="A369" s="37"/>
      <c r="B369" s="178"/>
      <c r="C369" s="179" t="s">
        <v>629</v>
      </c>
      <c r="D369" s="179" t="s">
        <v>150</v>
      </c>
      <c r="E369" s="180" t="s">
        <v>630</v>
      </c>
      <c r="F369" s="181" t="s">
        <v>631</v>
      </c>
      <c r="G369" s="182" t="s">
        <v>243</v>
      </c>
      <c r="H369" s="183">
        <v>1241.441</v>
      </c>
      <c r="I369" s="184"/>
      <c r="J369" s="184"/>
      <c r="K369" s="185">
        <f>ROUND(P369*H369,2)</f>
        <v>0</v>
      </c>
      <c r="L369" s="181" t="s">
        <v>154</v>
      </c>
      <c r="M369" s="38"/>
      <c r="N369" s="186" t="s">
        <v>1</v>
      </c>
      <c r="O369" s="187" t="s">
        <v>42</v>
      </c>
      <c r="P369" s="188">
        <f>I369+J369</f>
        <v>0</v>
      </c>
      <c r="Q369" s="188">
        <f>ROUND(I369*H369,2)</f>
        <v>0</v>
      </c>
      <c r="R369" s="188">
        <f>ROUND(J369*H369,2)</f>
        <v>0</v>
      </c>
      <c r="S369" s="76"/>
      <c r="T369" s="189">
        <f>S369*H369</f>
        <v>0</v>
      </c>
      <c r="U369" s="189">
        <v>0</v>
      </c>
      <c r="V369" s="189">
        <f>U369*H369</f>
        <v>0</v>
      </c>
      <c r="W369" s="189">
        <v>0</v>
      </c>
      <c r="X369" s="190">
        <f>W369*H369</f>
        <v>0</v>
      </c>
      <c r="Y369" s="37"/>
      <c r="Z369" s="37"/>
      <c r="AA369" s="37"/>
      <c r="AB369" s="37"/>
      <c r="AC369" s="37"/>
      <c r="AD369" s="37"/>
      <c r="AE369" s="37"/>
      <c r="AR369" s="191" t="s">
        <v>155</v>
      </c>
      <c r="AT369" s="191" t="s">
        <v>150</v>
      </c>
      <c r="AU369" s="191" t="s">
        <v>163</v>
      </c>
      <c r="AY369" s="18" t="s">
        <v>148</v>
      </c>
      <c r="BE369" s="192">
        <f>IF(O369="základní",K369,0)</f>
        <v>0</v>
      </c>
      <c r="BF369" s="192">
        <f>IF(O369="snížená",K369,0)</f>
        <v>0</v>
      </c>
      <c r="BG369" s="192">
        <f>IF(O369="zákl. přenesená",K369,0)</f>
        <v>0</v>
      </c>
      <c r="BH369" s="192">
        <f>IF(O369="sníž. přenesená",K369,0)</f>
        <v>0</v>
      </c>
      <c r="BI369" s="192">
        <f>IF(O369="nulová",K369,0)</f>
        <v>0</v>
      </c>
      <c r="BJ369" s="18" t="s">
        <v>84</v>
      </c>
      <c r="BK369" s="192">
        <f>ROUND(P369*H369,2)</f>
        <v>0</v>
      </c>
      <c r="BL369" s="18" t="s">
        <v>155</v>
      </c>
      <c r="BM369" s="191" t="s">
        <v>632</v>
      </c>
    </row>
    <row r="370" spans="1:51" s="13" customFormat="1" ht="12">
      <c r="A370" s="13"/>
      <c r="B370" s="193"/>
      <c r="C370" s="13"/>
      <c r="D370" s="194" t="s">
        <v>157</v>
      </c>
      <c r="E370" s="195" t="s">
        <v>1</v>
      </c>
      <c r="F370" s="196" t="s">
        <v>633</v>
      </c>
      <c r="G370" s="13"/>
      <c r="H370" s="197">
        <v>1241.441</v>
      </c>
      <c r="I370" s="198"/>
      <c r="J370" s="198"/>
      <c r="K370" s="13"/>
      <c r="L370" s="13"/>
      <c r="M370" s="193"/>
      <c r="N370" s="199"/>
      <c r="O370" s="200"/>
      <c r="P370" s="200"/>
      <c r="Q370" s="200"/>
      <c r="R370" s="200"/>
      <c r="S370" s="200"/>
      <c r="T370" s="200"/>
      <c r="U370" s="200"/>
      <c r="V370" s="200"/>
      <c r="W370" s="200"/>
      <c r="X370" s="201"/>
      <c r="Y370" s="13"/>
      <c r="Z370" s="13"/>
      <c r="AA370" s="13"/>
      <c r="AB370" s="13"/>
      <c r="AC370" s="13"/>
      <c r="AD370" s="13"/>
      <c r="AE370" s="13"/>
      <c r="AT370" s="195" t="s">
        <v>157</v>
      </c>
      <c r="AU370" s="195" t="s">
        <v>163</v>
      </c>
      <c r="AV370" s="13" t="s">
        <v>86</v>
      </c>
      <c r="AW370" s="13" t="s">
        <v>4</v>
      </c>
      <c r="AX370" s="13" t="s">
        <v>84</v>
      </c>
      <c r="AY370" s="195" t="s">
        <v>148</v>
      </c>
    </row>
    <row r="371" spans="1:63" s="12" customFormat="1" ht="22.8" customHeight="1">
      <c r="A371" s="12"/>
      <c r="B371" s="164"/>
      <c r="C371" s="12"/>
      <c r="D371" s="165" t="s">
        <v>78</v>
      </c>
      <c r="E371" s="176" t="s">
        <v>634</v>
      </c>
      <c r="F371" s="176" t="s">
        <v>635</v>
      </c>
      <c r="G371" s="12"/>
      <c r="H371" s="12"/>
      <c r="I371" s="167"/>
      <c r="J371" s="167"/>
      <c r="K371" s="177">
        <f>BK371</f>
        <v>0</v>
      </c>
      <c r="L371" s="12"/>
      <c r="M371" s="164"/>
      <c r="N371" s="169"/>
      <c r="O371" s="170"/>
      <c r="P371" s="170"/>
      <c r="Q371" s="171">
        <f>SUM(Q372:Q376)</f>
        <v>0</v>
      </c>
      <c r="R371" s="171">
        <f>SUM(R372:R376)</f>
        <v>0</v>
      </c>
      <c r="S371" s="170"/>
      <c r="T371" s="172">
        <f>SUM(T372:T376)</f>
        <v>0</v>
      </c>
      <c r="U371" s="170"/>
      <c r="V371" s="172">
        <f>SUM(V372:V376)</f>
        <v>0</v>
      </c>
      <c r="W371" s="170"/>
      <c r="X371" s="173">
        <f>SUM(X372:X376)</f>
        <v>0</v>
      </c>
      <c r="Y371" s="12"/>
      <c r="Z371" s="12"/>
      <c r="AA371" s="12"/>
      <c r="AB371" s="12"/>
      <c r="AC371" s="12"/>
      <c r="AD371" s="12"/>
      <c r="AE371" s="12"/>
      <c r="AR371" s="165" t="s">
        <v>84</v>
      </c>
      <c r="AT371" s="174" t="s">
        <v>78</v>
      </c>
      <c r="AU371" s="174" t="s">
        <v>84</v>
      </c>
      <c r="AY371" s="165" t="s">
        <v>148</v>
      </c>
      <c r="BK371" s="175">
        <f>SUM(BK372:BK376)</f>
        <v>0</v>
      </c>
    </row>
    <row r="372" spans="1:65" s="2" customFormat="1" ht="33" customHeight="1">
      <c r="A372" s="37"/>
      <c r="B372" s="178"/>
      <c r="C372" s="179" t="s">
        <v>636</v>
      </c>
      <c r="D372" s="179" t="s">
        <v>150</v>
      </c>
      <c r="E372" s="180" t="s">
        <v>637</v>
      </c>
      <c r="F372" s="181" t="s">
        <v>638</v>
      </c>
      <c r="G372" s="182" t="s">
        <v>243</v>
      </c>
      <c r="H372" s="183">
        <v>2.366</v>
      </c>
      <c r="I372" s="184"/>
      <c r="J372" s="184"/>
      <c r="K372" s="185">
        <f>ROUND(P372*H372,2)</f>
        <v>0</v>
      </c>
      <c r="L372" s="181" t="s">
        <v>154</v>
      </c>
      <c r="M372" s="38"/>
      <c r="N372" s="186" t="s">
        <v>1</v>
      </c>
      <c r="O372" s="187" t="s">
        <v>42</v>
      </c>
      <c r="P372" s="188">
        <f>I372+J372</f>
        <v>0</v>
      </c>
      <c r="Q372" s="188">
        <f>ROUND(I372*H372,2)</f>
        <v>0</v>
      </c>
      <c r="R372" s="188">
        <f>ROUND(J372*H372,2)</f>
        <v>0</v>
      </c>
      <c r="S372" s="76"/>
      <c r="T372" s="189">
        <f>S372*H372</f>
        <v>0</v>
      </c>
      <c r="U372" s="189">
        <v>0</v>
      </c>
      <c r="V372" s="189">
        <f>U372*H372</f>
        <v>0</v>
      </c>
      <c r="W372" s="189">
        <v>0</v>
      </c>
      <c r="X372" s="190">
        <f>W372*H372</f>
        <v>0</v>
      </c>
      <c r="Y372" s="37"/>
      <c r="Z372" s="37"/>
      <c r="AA372" s="37"/>
      <c r="AB372" s="37"/>
      <c r="AC372" s="37"/>
      <c r="AD372" s="37"/>
      <c r="AE372" s="37"/>
      <c r="AR372" s="191" t="s">
        <v>155</v>
      </c>
      <c r="AT372" s="191" t="s">
        <v>150</v>
      </c>
      <c r="AU372" s="191" t="s">
        <v>86</v>
      </c>
      <c r="AY372" s="18" t="s">
        <v>148</v>
      </c>
      <c r="BE372" s="192">
        <f>IF(O372="základní",K372,0)</f>
        <v>0</v>
      </c>
      <c r="BF372" s="192">
        <f>IF(O372="snížená",K372,0)</f>
        <v>0</v>
      </c>
      <c r="BG372" s="192">
        <f>IF(O372="zákl. přenesená",K372,0)</f>
        <v>0</v>
      </c>
      <c r="BH372" s="192">
        <f>IF(O372="sníž. přenesená",K372,0)</f>
        <v>0</v>
      </c>
      <c r="BI372" s="192">
        <f>IF(O372="nulová",K372,0)</f>
        <v>0</v>
      </c>
      <c r="BJ372" s="18" t="s">
        <v>84</v>
      </c>
      <c r="BK372" s="192">
        <f>ROUND(P372*H372,2)</f>
        <v>0</v>
      </c>
      <c r="BL372" s="18" t="s">
        <v>155</v>
      </c>
      <c r="BM372" s="191" t="s">
        <v>639</v>
      </c>
    </row>
    <row r="373" spans="1:65" s="2" customFormat="1" ht="37.8" customHeight="1">
      <c r="A373" s="37"/>
      <c r="B373" s="178"/>
      <c r="C373" s="179" t="s">
        <v>640</v>
      </c>
      <c r="D373" s="179" t="s">
        <v>150</v>
      </c>
      <c r="E373" s="180" t="s">
        <v>641</v>
      </c>
      <c r="F373" s="181" t="s">
        <v>642</v>
      </c>
      <c r="G373" s="182" t="s">
        <v>243</v>
      </c>
      <c r="H373" s="183">
        <v>14.4</v>
      </c>
      <c r="I373" s="184"/>
      <c r="J373" s="184"/>
      <c r="K373" s="185">
        <f>ROUND(P373*H373,2)</f>
        <v>0</v>
      </c>
      <c r="L373" s="181" t="s">
        <v>154</v>
      </c>
      <c r="M373" s="38"/>
      <c r="N373" s="186" t="s">
        <v>1</v>
      </c>
      <c r="O373" s="187" t="s">
        <v>42</v>
      </c>
      <c r="P373" s="188">
        <f>I373+J373</f>
        <v>0</v>
      </c>
      <c r="Q373" s="188">
        <f>ROUND(I373*H373,2)</f>
        <v>0</v>
      </c>
      <c r="R373" s="188">
        <f>ROUND(J373*H373,2)</f>
        <v>0</v>
      </c>
      <c r="S373" s="76"/>
      <c r="T373" s="189">
        <f>S373*H373</f>
        <v>0</v>
      </c>
      <c r="U373" s="189">
        <v>0</v>
      </c>
      <c r="V373" s="189">
        <f>U373*H373</f>
        <v>0</v>
      </c>
      <c r="W373" s="189">
        <v>0</v>
      </c>
      <c r="X373" s="190">
        <f>W373*H373</f>
        <v>0</v>
      </c>
      <c r="Y373" s="37"/>
      <c r="Z373" s="37"/>
      <c r="AA373" s="37"/>
      <c r="AB373" s="37"/>
      <c r="AC373" s="37"/>
      <c r="AD373" s="37"/>
      <c r="AE373" s="37"/>
      <c r="AR373" s="191" t="s">
        <v>155</v>
      </c>
      <c r="AT373" s="191" t="s">
        <v>150</v>
      </c>
      <c r="AU373" s="191" t="s">
        <v>86</v>
      </c>
      <c r="AY373" s="18" t="s">
        <v>148</v>
      </c>
      <c r="BE373" s="192">
        <f>IF(O373="základní",K373,0)</f>
        <v>0</v>
      </c>
      <c r="BF373" s="192">
        <f>IF(O373="snížená",K373,0)</f>
        <v>0</v>
      </c>
      <c r="BG373" s="192">
        <f>IF(O373="zákl. přenesená",K373,0)</f>
        <v>0</v>
      </c>
      <c r="BH373" s="192">
        <f>IF(O373="sníž. přenesená",K373,0)</f>
        <v>0</v>
      </c>
      <c r="BI373" s="192">
        <f>IF(O373="nulová",K373,0)</f>
        <v>0</v>
      </c>
      <c r="BJ373" s="18" t="s">
        <v>84</v>
      </c>
      <c r="BK373" s="192">
        <f>ROUND(P373*H373,2)</f>
        <v>0</v>
      </c>
      <c r="BL373" s="18" t="s">
        <v>155</v>
      </c>
      <c r="BM373" s="191" t="s">
        <v>643</v>
      </c>
    </row>
    <row r="374" spans="1:65" s="2" customFormat="1" ht="33" customHeight="1">
      <c r="A374" s="37"/>
      <c r="B374" s="178"/>
      <c r="C374" s="179" t="s">
        <v>644</v>
      </c>
      <c r="D374" s="179" t="s">
        <v>150</v>
      </c>
      <c r="E374" s="180" t="s">
        <v>645</v>
      </c>
      <c r="F374" s="181" t="s">
        <v>646</v>
      </c>
      <c r="G374" s="182" t="s">
        <v>243</v>
      </c>
      <c r="H374" s="183">
        <v>12.966</v>
      </c>
      <c r="I374" s="184"/>
      <c r="J374" s="184"/>
      <c r="K374" s="185">
        <f>ROUND(P374*H374,2)</f>
        <v>0</v>
      </c>
      <c r="L374" s="181" t="s">
        <v>154</v>
      </c>
      <c r="M374" s="38"/>
      <c r="N374" s="186" t="s">
        <v>1</v>
      </c>
      <c r="O374" s="187" t="s">
        <v>42</v>
      </c>
      <c r="P374" s="188">
        <f>I374+J374</f>
        <v>0</v>
      </c>
      <c r="Q374" s="188">
        <f>ROUND(I374*H374,2)</f>
        <v>0</v>
      </c>
      <c r="R374" s="188">
        <f>ROUND(J374*H374,2)</f>
        <v>0</v>
      </c>
      <c r="S374" s="76"/>
      <c r="T374" s="189">
        <f>S374*H374</f>
        <v>0</v>
      </c>
      <c r="U374" s="189">
        <v>0</v>
      </c>
      <c r="V374" s="189">
        <f>U374*H374</f>
        <v>0</v>
      </c>
      <c r="W374" s="189">
        <v>0</v>
      </c>
      <c r="X374" s="190">
        <f>W374*H374</f>
        <v>0</v>
      </c>
      <c r="Y374" s="37"/>
      <c r="Z374" s="37"/>
      <c r="AA374" s="37"/>
      <c r="AB374" s="37"/>
      <c r="AC374" s="37"/>
      <c r="AD374" s="37"/>
      <c r="AE374" s="37"/>
      <c r="AR374" s="191" t="s">
        <v>155</v>
      </c>
      <c r="AT374" s="191" t="s">
        <v>150</v>
      </c>
      <c r="AU374" s="191" t="s">
        <v>86</v>
      </c>
      <c r="AY374" s="18" t="s">
        <v>148</v>
      </c>
      <c r="BE374" s="192">
        <f>IF(O374="základní",K374,0)</f>
        <v>0</v>
      </c>
      <c r="BF374" s="192">
        <f>IF(O374="snížená",K374,0)</f>
        <v>0</v>
      </c>
      <c r="BG374" s="192">
        <f>IF(O374="zákl. přenesená",K374,0)</f>
        <v>0</v>
      </c>
      <c r="BH374" s="192">
        <f>IF(O374="sníž. přenesená",K374,0)</f>
        <v>0</v>
      </c>
      <c r="BI374" s="192">
        <f>IF(O374="nulová",K374,0)</f>
        <v>0</v>
      </c>
      <c r="BJ374" s="18" t="s">
        <v>84</v>
      </c>
      <c r="BK374" s="192">
        <f>ROUND(P374*H374,2)</f>
        <v>0</v>
      </c>
      <c r="BL374" s="18" t="s">
        <v>155</v>
      </c>
      <c r="BM374" s="191" t="s">
        <v>647</v>
      </c>
    </row>
    <row r="375" spans="1:65" s="2" customFormat="1" ht="33" customHeight="1">
      <c r="A375" s="37"/>
      <c r="B375" s="178"/>
      <c r="C375" s="179" t="s">
        <v>648</v>
      </c>
      <c r="D375" s="179" t="s">
        <v>150</v>
      </c>
      <c r="E375" s="180" t="s">
        <v>649</v>
      </c>
      <c r="F375" s="181" t="s">
        <v>650</v>
      </c>
      <c r="G375" s="182" t="s">
        <v>243</v>
      </c>
      <c r="H375" s="183">
        <v>35.607</v>
      </c>
      <c r="I375" s="184"/>
      <c r="J375" s="184"/>
      <c r="K375" s="185">
        <f>ROUND(P375*H375,2)</f>
        <v>0</v>
      </c>
      <c r="L375" s="181" t="s">
        <v>154</v>
      </c>
      <c r="M375" s="38"/>
      <c r="N375" s="186" t="s">
        <v>1</v>
      </c>
      <c r="O375" s="187" t="s">
        <v>42</v>
      </c>
      <c r="P375" s="188">
        <f>I375+J375</f>
        <v>0</v>
      </c>
      <c r="Q375" s="188">
        <f>ROUND(I375*H375,2)</f>
        <v>0</v>
      </c>
      <c r="R375" s="188">
        <f>ROUND(J375*H375,2)</f>
        <v>0</v>
      </c>
      <c r="S375" s="76"/>
      <c r="T375" s="189">
        <f>S375*H375</f>
        <v>0</v>
      </c>
      <c r="U375" s="189">
        <v>0</v>
      </c>
      <c r="V375" s="189">
        <f>U375*H375</f>
        <v>0</v>
      </c>
      <c r="W375" s="189">
        <v>0</v>
      </c>
      <c r="X375" s="190">
        <f>W375*H375</f>
        <v>0</v>
      </c>
      <c r="Y375" s="37"/>
      <c r="Z375" s="37"/>
      <c r="AA375" s="37"/>
      <c r="AB375" s="37"/>
      <c r="AC375" s="37"/>
      <c r="AD375" s="37"/>
      <c r="AE375" s="37"/>
      <c r="AR375" s="191" t="s">
        <v>155</v>
      </c>
      <c r="AT375" s="191" t="s">
        <v>150</v>
      </c>
      <c r="AU375" s="191" t="s">
        <v>86</v>
      </c>
      <c r="AY375" s="18" t="s">
        <v>148</v>
      </c>
      <c r="BE375" s="192">
        <f>IF(O375="základní",K375,0)</f>
        <v>0</v>
      </c>
      <c r="BF375" s="192">
        <f>IF(O375="snížená",K375,0)</f>
        <v>0</v>
      </c>
      <c r="BG375" s="192">
        <f>IF(O375="zákl. přenesená",K375,0)</f>
        <v>0</v>
      </c>
      <c r="BH375" s="192">
        <f>IF(O375="sníž. přenesená",K375,0)</f>
        <v>0</v>
      </c>
      <c r="BI375" s="192">
        <f>IF(O375="nulová",K375,0)</f>
        <v>0</v>
      </c>
      <c r="BJ375" s="18" t="s">
        <v>84</v>
      </c>
      <c r="BK375" s="192">
        <f>ROUND(P375*H375,2)</f>
        <v>0</v>
      </c>
      <c r="BL375" s="18" t="s">
        <v>155</v>
      </c>
      <c r="BM375" s="191" t="s">
        <v>651</v>
      </c>
    </row>
    <row r="376" spans="1:51" s="13" customFormat="1" ht="12">
      <c r="A376" s="13"/>
      <c r="B376" s="193"/>
      <c r="C376" s="13"/>
      <c r="D376" s="194" t="s">
        <v>157</v>
      </c>
      <c r="E376" s="195" t="s">
        <v>1</v>
      </c>
      <c r="F376" s="196" t="s">
        <v>652</v>
      </c>
      <c r="G376" s="13"/>
      <c r="H376" s="197">
        <v>35.607</v>
      </c>
      <c r="I376" s="198"/>
      <c r="J376" s="198"/>
      <c r="K376" s="13"/>
      <c r="L376" s="13"/>
      <c r="M376" s="193"/>
      <c r="N376" s="199"/>
      <c r="O376" s="200"/>
      <c r="P376" s="200"/>
      <c r="Q376" s="200"/>
      <c r="R376" s="200"/>
      <c r="S376" s="200"/>
      <c r="T376" s="200"/>
      <c r="U376" s="200"/>
      <c r="V376" s="200"/>
      <c r="W376" s="200"/>
      <c r="X376" s="201"/>
      <c r="Y376" s="13"/>
      <c r="Z376" s="13"/>
      <c r="AA376" s="13"/>
      <c r="AB376" s="13"/>
      <c r="AC376" s="13"/>
      <c r="AD376" s="13"/>
      <c r="AE376" s="13"/>
      <c r="AT376" s="195" t="s">
        <v>157</v>
      </c>
      <c r="AU376" s="195" t="s">
        <v>86</v>
      </c>
      <c r="AV376" s="13" t="s">
        <v>86</v>
      </c>
      <c r="AW376" s="13" t="s">
        <v>4</v>
      </c>
      <c r="AX376" s="13" t="s">
        <v>84</v>
      </c>
      <c r="AY376" s="195" t="s">
        <v>148</v>
      </c>
    </row>
    <row r="377" spans="1:63" s="12" customFormat="1" ht="25.9" customHeight="1">
      <c r="A377" s="12"/>
      <c r="B377" s="164"/>
      <c r="C377" s="12"/>
      <c r="D377" s="165" t="s">
        <v>78</v>
      </c>
      <c r="E377" s="166" t="s">
        <v>653</v>
      </c>
      <c r="F377" s="166" t="s">
        <v>654</v>
      </c>
      <c r="G377" s="12"/>
      <c r="H377" s="12"/>
      <c r="I377" s="167"/>
      <c r="J377" s="167"/>
      <c r="K377" s="168">
        <f>BK377</f>
        <v>0</v>
      </c>
      <c r="L377" s="12"/>
      <c r="M377" s="164"/>
      <c r="N377" s="169"/>
      <c r="O377" s="170"/>
      <c r="P377" s="170"/>
      <c r="Q377" s="171">
        <f>Q378+Q386+Q420+Q441+Q451+Q455+Q485+Q489+Q497+Q521+Q532+Q544</f>
        <v>0</v>
      </c>
      <c r="R377" s="171">
        <f>R378+R386+R420+R441+R451+R455+R485+R489+R497+R521+R532+R544</f>
        <v>0</v>
      </c>
      <c r="S377" s="170"/>
      <c r="T377" s="172">
        <f>T378+T386+T420+T441+T451+T455+T485+T489+T497+T521+T532+T544</f>
        <v>0</v>
      </c>
      <c r="U377" s="170"/>
      <c r="V377" s="172">
        <f>V378+V386+V420+V441+V451+V455+V485+V489+V497+V521+V532+V544</f>
        <v>1.8826212699999998</v>
      </c>
      <c r="W377" s="170"/>
      <c r="X377" s="173">
        <f>X378+X386+X420+X441+X451+X455+X485+X489+X497+X521+X532+X544</f>
        <v>0.77766106</v>
      </c>
      <c r="Y377" s="12"/>
      <c r="Z377" s="12"/>
      <c r="AA377" s="12"/>
      <c r="AB377" s="12"/>
      <c r="AC377" s="12"/>
      <c r="AD377" s="12"/>
      <c r="AE377" s="12"/>
      <c r="AR377" s="165" t="s">
        <v>86</v>
      </c>
      <c r="AT377" s="174" t="s">
        <v>78</v>
      </c>
      <c r="AU377" s="174" t="s">
        <v>79</v>
      </c>
      <c r="AY377" s="165" t="s">
        <v>148</v>
      </c>
      <c r="BK377" s="175">
        <f>BK378+BK386+BK420+BK441+BK451+BK455+BK485+BK489+BK497+BK521+BK532+BK544</f>
        <v>0</v>
      </c>
    </row>
    <row r="378" spans="1:63" s="12" customFormat="1" ht="22.8" customHeight="1">
      <c r="A378" s="12"/>
      <c r="B378" s="164"/>
      <c r="C378" s="12"/>
      <c r="D378" s="165" t="s">
        <v>78</v>
      </c>
      <c r="E378" s="176" t="s">
        <v>655</v>
      </c>
      <c r="F378" s="176" t="s">
        <v>656</v>
      </c>
      <c r="G378" s="12"/>
      <c r="H378" s="12"/>
      <c r="I378" s="167"/>
      <c r="J378" s="167"/>
      <c r="K378" s="177">
        <f>BK378</f>
        <v>0</v>
      </c>
      <c r="L378" s="12"/>
      <c r="M378" s="164"/>
      <c r="N378" s="169"/>
      <c r="O378" s="170"/>
      <c r="P378" s="170"/>
      <c r="Q378" s="171">
        <f>SUM(Q379:Q385)</f>
        <v>0</v>
      </c>
      <c r="R378" s="171">
        <f>SUM(R379:R385)</f>
        <v>0</v>
      </c>
      <c r="S378" s="170"/>
      <c r="T378" s="172">
        <f>SUM(T379:T385)</f>
        <v>0</v>
      </c>
      <c r="U378" s="170"/>
      <c r="V378" s="172">
        <f>SUM(V379:V385)</f>
        <v>0.0008775</v>
      </c>
      <c r="W378" s="170"/>
      <c r="X378" s="173">
        <f>SUM(X379:X385)</f>
        <v>0</v>
      </c>
      <c r="Y378" s="12"/>
      <c r="Z378" s="12"/>
      <c r="AA378" s="12"/>
      <c r="AB378" s="12"/>
      <c r="AC378" s="12"/>
      <c r="AD378" s="12"/>
      <c r="AE378" s="12"/>
      <c r="AR378" s="165" t="s">
        <v>86</v>
      </c>
      <c r="AT378" s="174" t="s">
        <v>78</v>
      </c>
      <c r="AU378" s="174" t="s">
        <v>84</v>
      </c>
      <c r="AY378" s="165" t="s">
        <v>148</v>
      </c>
      <c r="BK378" s="175">
        <f>SUM(BK379:BK385)</f>
        <v>0</v>
      </c>
    </row>
    <row r="379" spans="1:65" s="2" customFormat="1" ht="24.15" customHeight="1">
      <c r="A379" s="37"/>
      <c r="B379" s="178"/>
      <c r="C379" s="179" t="s">
        <v>657</v>
      </c>
      <c r="D379" s="179" t="s">
        <v>150</v>
      </c>
      <c r="E379" s="180" t="s">
        <v>658</v>
      </c>
      <c r="F379" s="181" t="s">
        <v>659</v>
      </c>
      <c r="G379" s="182" t="s">
        <v>153</v>
      </c>
      <c r="H379" s="183">
        <v>2.16</v>
      </c>
      <c r="I379" s="184"/>
      <c r="J379" s="184"/>
      <c r="K379" s="185">
        <f>ROUND(P379*H379,2)</f>
        <v>0</v>
      </c>
      <c r="L379" s="181" t="s">
        <v>154</v>
      </c>
      <c r="M379" s="38"/>
      <c r="N379" s="186" t="s">
        <v>1</v>
      </c>
      <c r="O379" s="187" t="s">
        <v>42</v>
      </c>
      <c r="P379" s="188">
        <f>I379+J379</f>
        <v>0</v>
      </c>
      <c r="Q379" s="188">
        <f>ROUND(I379*H379,2)</f>
        <v>0</v>
      </c>
      <c r="R379" s="188">
        <f>ROUND(J379*H379,2)</f>
        <v>0</v>
      </c>
      <c r="S379" s="76"/>
      <c r="T379" s="189">
        <f>S379*H379</f>
        <v>0</v>
      </c>
      <c r="U379" s="189">
        <v>4E-05</v>
      </c>
      <c r="V379" s="189">
        <f>U379*H379</f>
        <v>8.640000000000001E-05</v>
      </c>
      <c r="W379" s="189">
        <v>0</v>
      </c>
      <c r="X379" s="190">
        <f>W379*H379</f>
        <v>0</v>
      </c>
      <c r="Y379" s="37"/>
      <c r="Z379" s="37"/>
      <c r="AA379" s="37"/>
      <c r="AB379" s="37"/>
      <c r="AC379" s="37"/>
      <c r="AD379" s="37"/>
      <c r="AE379" s="37"/>
      <c r="AR379" s="191" t="s">
        <v>227</v>
      </c>
      <c r="AT379" s="191" t="s">
        <v>150</v>
      </c>
      <c r="AU379" s="191" t="s">
        <v>86</v>
      </c>
      <c r="AY379" s="18" t="s">
        <v>148</v>
      </c>
      <c r="BE379" s="192">
        <f>IF(O379="základní",K379,0)</f>
        <v>0</v>
      </c>
      <c r="BF379" s="192">
        <f>IF(O379="snížená",K379,0)</f>
        <v>0</v>
      </c>
      <c r="BG379" s="192">
        <f>IF(O379="zákl. přenesená",K379,0)</f>
        <v>0</v>
      </c>
      <c r="BH379" s="192">
        <f>IF(O379="sníž. přenesená",K379,0)</f>
        <v>0</v>
      </c>
      <c r="BI379" s="192">
        <f>IF(O379="nulová",K379,0)</f>
        <v>0</v>
      </c>
      <c r="BJ379" s="18" t="s">
        <v>84</v>
      </c>
      <c r="BK379" s="192">
        <f>ROUND(P379*H379,2)</f>
        <v>0</v>
      </c>
      <c r="BL379" s="18" t="s">
        <v>227</v>
      </c>
      <c r="BM379" s="191" t="s">
        <v>660</v>
      </c>
    </row>
    <row r="380" spans="1:51" s="13" customFormat="1" ht="12">
      <c r="A380" s="13"/>
      <c r="B380" s="193"/>
      <c r="C380" s="13"/>
      <c r="D380" s="194" t="s">
        <v>157</v>
      </c>
      <c r="E380" s="195" t="s">
        <v>1</v>
      </c>
      <c r="F380" s="196" t="s">
        <v>661</v>
      </c>
      <c r="G380" s="13"/>
      <c r="H380" s="197">
        <v>2.16</v>
      </c>
      <c r="I380" s="198"/>
      <c r="J380" s="198"/>
      <c r="K380" s="13"/>
      <c r="L380" s="13"/>
      <c r="M380" s="193"/>
      <c r="N380" s="199"/>
      <c r="O380" s="200"/>
      <c r="P380" s="200"/>
      <c r="Q380" s="200"/>
      <c r="R380" s="200"/>
      <c r="S380" s="200"/>
      <c r="T380" s="200"/>
      <c r="U380" s="200"/>
      <c r="V380" s="200"/>
      <c r="W380" s="200"/>
      <c r="X380" s="201"/>
      <c r="Y380" s="13"/>
      <c r="Z380" s="13"/>
      <c r="AA380" s="13"/>
      <c r="AB380" s="13"/>
      <c r="AC380" s="13"/>
      <c r="AD380" s="13"/>
      <c r="AE380" s="13"/>
      <c r="AT380" s="195" t="s">
        <v>157</v>
      </c>
      <c r="AU380" s="195" t="s">
        <v>86</v>
      </c>
      <c r="AV380" s="13" t="s">
        <v>86</v>
      </c>
      <c r="AW380" s="13" t="s">
        <v>4</v>
      </c>
      <c r="AX380" s="13" t="s">
        <v>84</v>
      </c>
      <c r="AY380" s="195" t="s">
        <v>148</v>
      </c>
    </row>
    <row r="381" spans="1:65" s="2" customFormat="1" ht="24.15" customHeight="1">
      <c r="A381" s="37"/>
      <c r="B381" s="178"/>
      <c r="C381" s="202" t="s">
        <v>662</v>
      </c>
      <c r="D381" s="202" t="s">
        <v>168</v>
      </c>
      <c r="E381" s="203" t="s">
        <v>663</v>
      </c>
      <c r="F381" s="204" t="s">
        <v>664</v>
      </c>
      <c r="G381" s="205" t="s">
        <v>153</v>
      </c>
      <c r="H381" s="206">
        <v>2.637</v>
      </c>
      <c r="I381" s="207"/>
      <c r="J381" s="208"/>
      <c r="K381" s="209">
        <f>ROUND(P381*H381,2)</f>
        <v>0</v>
      </c>
      <c r="L381" s="204" t="s">
        <v>154</v>
      </c>
      <c r="M381" s="210"/>
      <c r="N381" s="211" t="s">
        <v>1</v>
      </c>
      <c r="O381" s="187" t="s">
        <v>42</v>
      </c>
      <c r="P381" s="188">
        <f>I381+J381</f>
        <v>0</v>
      </c>
      <c r="Q381" s="188">
        <f>ROUND(I381*H381,2)</f>
        <v>0</v>
      </c>
      <c r="R381" s="188">
        <f>ROUND(J381*H381,2)</f>
        <v>0</v>
      </c>
      <c r="S381" s="76"/>
      <c r="T381" s="189">
        <f>S381*H381</f>
        <v>0</v>
      </c>
      <c r="U381" s="189">
        <v>0.0003</v>
      </c>
      <c r="V381" s="189">
        <f>U381*H381</f>
        <v>0.0007911</v>
      </c>
      <c r="W381" s="189">
        <v>0</v>
      </c>
      <c r="X381" s="190">
        <f>W381*H381</f>
        <v>0</v>
      </c>
      <c r="Y381" s="37"/>
      <c r="Z381" s="37"/>
      <c r="AA381" s="37"/>
      <c r="AB381" s="37"/>
      <c r="AC381" s="37"/>
      <c r="AD381" s="37"/>
      <c r="AE381" s="37"/>
      <c r="AR381" s="191" t="s">
        <v>310</v>
      </c>
      <c r="AT381" s="191" t="s">
        <v>168</v>
      </c>
      <c r="AU381" s="191" t="s">
        <v>86</v>
      </c>
      <c r="AY381" s="18" t="s">
        <v>148</v>
      </c>
      <c r="BE381" s="192">
        <f>IF(O381="základní",K381,0)</f>
        <v>0</v>
      </c>
      <c r="BF381" s="192">
        <f>IF(O381="snížená",K381,0)</f>
        <v>0</v>
      </c>
      <c r="BG381" s="192">
        <f>IF(O381="zákl. přenesená",K381,0)</f>
        <v>0</v>
      </c>
      <c r="BH381" s="192">
        <f>IF(O381="sníž. přenesená",K381,0)</f>
        <v>0</v>
      </c>
      <c r="BI381" s="192">
        <f>IF(O381="nulová",K381,0)</f>
        <v>0</v>
      </c>
      <c r="BJ381" s="18" t="s">
        <v>84</v>
      </c>
      <c r="BK381" s="192">
        <f>ROUND(P381*H381,2)</f>
        <v>0</v>
      </c>
      <c r="BL381" s="18" t="s">
        <v>227</v>
      </c>
      <c r="BM381" s="191" t="s">
        <v>665</v>
      </c>
    </row>
    <row r="382" spans="1:51" s="13" customFormat="1" ht="12">
      <c r="A382" s="13"/>
      <c r="B382" s="193"/>
      <c r="C382" s="13"/>
      <c r="D382" s="194" t="s">
        <v>157</v>
      </c>
      <c r="E382" s="13"/>
      <c r="F382" s="196" t="s">
        <v>666</v>
      </c>
      <c r="G382" s="13"/>
      <c r="H382" s="197">
        <v>2.637</v>
      </c>
      <c r="I382" s="198"/>
      <c r="J382" s="198"/>
      <c r="K382" s="13"/>
      <c r="L382" s="13"/>
      <c r="M382" s="193"/>
      <c r="N382" s="199"/>
      <c r="O382" s="200"/>
      <c r="P382" s="200"/>
      <c r="Q382" s="200"/>
      <c r="R382" s="200"/>
      <c r="S382" s="200"/>
      <c r="T382" s="200"/>
      <c r="U382" s="200"/>
      <c r="V382" s="200"/>
      <c r="W382" s="200"/>
      <c r="X382" s="201"/>
      <c r="Y382" s="13"/>
      <c r="Z382" s="13"/>
      <c r="AA382" s="13"/>
      <c r="AB382" s="13"/>
      <c r="AC382" s="13"/>
      <c r="AD382" s="13"/>
      <c r="AE382" s="13"/>
      <c r="AT382" s="195" t="s">
        <v>157</v>
      </c>
      <c r="AU382" s="195" t="s">
        <v>86</v>
      </c>
      <c r="AV382" s="13" t="s">
        <v>86</v>
      </c>
      <c r="AW382" s="13" t="s">
        <v>3</v>
      </c>
      <c r="AX382" s="13" t="s">
        <v>84</v>
      </c>
      <c r="AY382" s="195" t="s">
        <v>148</v>
      </c>
    </row>
    <row r="383" spans="1:65" s="2" customFormat="1" ht="24.15" customHeight="1">
      <c r="A383" s="37"/>
      <c r="B383" s="178"/>
      <c r="C383" s="179" t="s">
        <v>618</v>
      </c>
      <c r="D383" s="179" t="s">
        <v>150</v>
      </c>
      <c r="E383" s="180" t="s">
        <v>667</v>
      </c>
      <c r="F383" s="181" t="s">
        <v>668</v>
      </c>
      <c r="G383" s="182" t="s">
        <v>153</v>
      </c>
      <c r="H383" s="183">
        <v>6</v>
      </c>
      <c r="I383" s="184"/>
      <c r="J383" s="184"/>
      <c r="K383" s="185">
        <f>ROUND(P383*H383,2)</f>
        <v>0</v>
      </c>
      <c r="L383" s="181" t="s">
        <v>154</v>
      </c>
      <c r="M383" s="38"/>
      <c r="N383" s="186" t="s">
        <v>1</v>
      </c>
      <c r="O383" s="187" t="s">
        <v>42</v>
      </c>
      <c r="P383" s="188">
        <f>I383+J383</f>
        <v>0</v>
      </c>
      <c r="Q383" s="188">
        <f>ROUND(I383*H383,2)</f>
        <v>0</v>
      </c>
      <c r="R383" s="188">
        <f>ROUND(J383*H383,2)</f>
        <v>0</v>
      </c>
      <c r="S383" s="76"/>
      <c r="T383" s="189">
        <f>S383*H383</f>
        <v>0</v>
      </c>
      <c r="U383" s="189">
        <v>0</v>
      </c>
      <c r="V383" s="189">
        <f>U383*H383</f>
        <v>0</v>
      </c>
      <c r="W383" s="189">
        <v>0</v>
      </c>
      <c r="X383" s="190">
        <f>W383*H383</f>
        <v>0</v>
      </c>
      <c r="Y383" s="37"/>
      <c r="Z383" s="37"/>
      <c r="AA383" s="37"/>
      <c r="AB383" s="37"/>
      <c r="AC383" s="37"/>
      <c r="AD383" s="37"/>
      <c r="AE383" s="37"/>
      <c r="AR383" s="191" t="s">
        <v>227</v>
      </c>
      <c r="AT383" s="191" t="s">
        <v>150</v>
      </c>
      <c r="AU383" s="191" t="s">
        <v>86</v>
      </c>
      <c r="AY383" s="18" t="s">
        <v>148</v>
      </c>
      <c r="BE383" s="192">
        <f>IF(O383="základní",K383,0)</f>
        <v>0</v>
      </c>
      <c r="BF383" s="192">
        <f>IF(O383="snížená",K383,0)</f>
        <v>0</v>
      </c>
      <c r="BG383" s="192">
        <f>IF(O383="zákl. přenesená",K383,0)</f>
        <v>0</v>
      </c>
      <c r="BH383" s="192">
        <f>IF(O383="sníž. přenesená",K383,0)</f>
        <v>0</v>
      </c>
      <c r="BI383" s="192">
        <f>IF(O383="nulová",K383,0)</f>
        <v>0</v>
      </c>
      <c r="BJ383" s="18" t="s">
        <v>84</v>
      </c>
      <c r="BK383" s="192">
        <f>ROUND(P383*H383,2)</f>
        <v>0</v>
      </c>
      <c r="BL383" s="18" t="s">
        <v>227</v>
      </c>
      <c r="BM383" s="191" t="s">
        <v>669</v>
      </c>
    </row>
    <row r="384" spans="1:51" s="13" customFormat="1" ht="12">
      <c r="A384" s="13"/>
      <c r="B384" s="193"/>
      <c r="C384" s="13"/>
      <c r="D384" s="194" t="s">
        <v>157</v>
      </c>
      <c r="E384" s="195" t="s">
        <v>1</v>
      </c>
      <c r="F384" s="196" t="s">
        <v>670</v>
      </c>
      <c r="G384" s="13"/>
      <c r="H384" s="197">
        <v>6</v>
      </c>
      <c r="I384" s="198"/>
      <c r="J384" s="198"/>
      <c r="K384" s="13"/>
      <c r="L384" s="13"/>
      <c r="M384" s="193"/>
      <c r="N384" s="199"/>
      <c r="O384" s="200"/>
      <c r="P384" s="200"/>
      <c r="Q384" s="200"/>
      <c r="R384" s="200"/>
      <c r="S384" s="200"/>
      <c r="T384" s="200"/>
      <c r="U384" s="200"/>
      <c r="V384" s="200"/>
      <c r="W384" s="200"/>
      <c r="X384" s="201"/>
      <c r="Y384" s="13"/>
      <c r="Z384" s="13"/>
      <c r="AA384" s="13"/>
      <c r="AB384" s="13"/>
      <c r="AC384" s="13"/>
      <c r="AD384" s="13"/>
      <c r="AE384" s="13"/>
      <c r="AT384" s="195" t="s">
        <v>157</v>
      </c>
      <c r="AU384" s="195" t="s">
        <v>86</v>
      </c>
      <c r="AV384" s="13" t="s">
        <v>86</v>
      </c>
      <c r="AW384" s="13" t="s">
        <v>4</v>
      </c>
      <c r="AX384" s="13" t="s">
        <v>84</v>
      </c>
      <c r="AY384" s="195" t="s">
        <v>148</v>
      </c>
    </row>
    <row r="385" spans="1:65" s="2" customFormat="1" ht="24.15" customHeight="1">
      <c r="A385" s="37"/>
      <c r="B385" s="178"/>
      <c r="C385" s="179" t="s">
        <v>671</v>
      </c>
      <c r="D385" s="179" t="s">
        <v>150</v>
      </c>
      <c r="E385" s="180" t="s">
        <v>672</v>
      </c>
      <c r="F385" s="181" t="s">
        <v>673</v>
      </c>
      <c r="G385" s="182" t="s">
        <v>674</v>
      </c>
      <c r="H385" s="228"/>
      <c r="I385" s="184"/>
      <c r="J385" s="184"/>
      <c r="K385" s="185">
        <f>ROUND(P385*H385,2)</f>
        <v>0</v>
      </c>
      <c r="L385" s="181" t="s">
        <v>154</v>
      </c>
      <c r="M385" s="38"/>
      <c r="N385" s="186" t="s">
        <v>1</v>
      </c>
      <c r="O385" s="187" t="s">
        <v>42</v>
      </c>
      <c r="P385" s="188">
        <f>I385+J385</f>
        <v>0</v>
      </c>
      <c r="Q385" s="188">
        <f>ROUND(I385*H385,2)</f>
        <v>0</v>
      </c>
      <c r="R385" s="188">
        <f>ROUND(J385*H385,2)</f>
        <v>0</v>
      </c>
      <c r="S385" s="76"/>
      <c r="T385" s="189">
        <f>S385*H385</f>
        <v>0</v>
      </c>
      <c r="U385" s="189">
        <v>0</v>
      </c>
      <c r="V385" s="189">
        <f>U385*H385</f>
        <v>0</v>
      </c>
      <c r="W385" s="189">
        <v>0</v>
      </c>
      <c r="X385" s="190">
        <f>W385*H385</f>
        <v>0</v>
      </c>
      <c r="Y385" s="37"/>
      <c r="Z385" s="37"/>
      <c r="AA385" s="37"/>
      <c r="AB385" s="37"/>
      <c r="AC385" s="37"/>
      <c r="AD385" s="37"/>
      <c r="AE385" s="37"/>
      <c r="AR385" s="191" t="s">
        <v>227</v>
      </c>
      <c r="AT385" s="191" t="s">
        <v>150</v>
      </c>
      <c r="AU385" s="191" t="s">
        <v>86</v>
      </c>
      <c r="AY385" s="18" t="s">
        <v>148</v>
      </c>
      <c r="BE385" s="192">
        <f>IF(O385="základní",K385,0)</f>
        <v>0</v>
      </c>
      <c r="BF385" s="192">
        <f>IF(O385="snížená",K385,0)</f>
        <v>0</v>
      </c>
      <c r="BG385" s="192">
        <f>IF(O385="zákl. přenesená",K385,0)</f>
        <v>0</v>
      </c>
      <c r="BH385" s="192">
        <f>IF(O385="sníž. přenesená",K385,0)</f>
        <v>0</v>
      </c>
      <c r="BI385" s="192">
        <f>IF(O385="nulová",K385,0)</f>
        <v>0</v>
      </c>
      <c r="BJ385" s="18" t="s">
        <v>84</v>
      </c>
      <c r="BK385" s="192">
        <f>ROUND(P385*H385,2)</f>
        <v>0</v>
      </c>
      <c r="BL385" s="18" t="s">
        <v>227</v>
      </c>
      <c r="BM385" s="191" t="s">
        <v>675</v>
      </c>
    </row>
    <row r="386" spans="1:63" s="12" customFormat="1" ht="22.8" customHeight="1">
      <c r="A386" s="12"/>
      <c r="B386" s="164"/>
      <c r="C386" s="12"/>
      <c r="D386" s="165" t="s">
        <v>78</v>
      </c>
      <c r="E386" s="176" t="s">
        <v>676</v>
      </c>
      <c r="F386" s="176" t="s">
        <v>677</v>
      </c>
      <c r="G386" s="12"/>
      <c r="H386" s="12"/>
      <c r="I386" s="167"/>
      <c r="J386" s="167"/>
      <c r="K386" s="177">
        <f>BK386</f>
        <v>0</v>
      </c>
      <c r="L386" s="12"/>
      <c r="M386" s="164"/>
      <c r="N386" s="169"/>
      <c r="O386" s="170"/>
      <c r="P386" s="170"/>
      <c r="Q386" s="171">
        <f>SUM(Q387:Q419)</f>
        <v>0</v>
      </c>
      <c r="R386" s="171">
        <f>SUM(R387:R419)</f>
        <v>0</v>
      </c>
      <c r="S386" s="170"/>
      <c r="T386" s="172">
        <f>SUM(T387:T419)</f>
        <v>0</v>
      </c>
      <c r="U386" s="170"/>
      <c r="V386" s="172">
        <f>SUM(V387:V419)</f>
        <v>0.36050750000000004</v>
      </c>
      <c r="W386" s="170"/>
      <c r="X386" s="173">
        <f>SUM(X387:X419)</f>
        <v>0</v>
      </c>
      <c r="Y386" s="12"/>
      <c r="Z386" s="12"/>
      <c r="AA386" s="12"/>
      <c r="AB386" s="12"/>
      <c r="AC386" s="12"/>
      <c r="AD386" s="12"/>
      <c r="AE386" s="12"/>
      <c r="AR386" s="165" t="s">
        <v>86</v>
      </c>
      <c r="AT386" s="174" t="s">
        <v>78</v>
      </c>
      <c r="AU386" s="174" t="s">
        <v>84</v>
      </c>
      <c r="AY386" s="165" t="s">
        <v>148</v>
      </c>
      <c r="BK386" s="175">
        <f>SUM(BK387:BK419)</f>
        <v>0</v>
      </c>
    </row>
    <row r="387" spans="1:65" s="2" customFormat="1" ht="37.8" customHeight="1">
      <c r="A387" s="37"/>
      <c r="B387" s="178"/>
      <c r="C387" s="179" t="s">
        <v>678</v>
      </c>
      <c r="D387" s="179" t="s">
        <v>150</v>
      </c>
      <c r="E387" s="180" t="s">
        <v>679</v>
      </c>
      <c r="F387" s="181" t="s">
        <v>680</v>
      </c>
      <c r="G387" s="182" t="s">
        <v>153</v>
      </c>
      <c r="H387" s="183">
        <v>86.794</v>
      </c>
      <c r="I387" s="184"/>
      <c r="J387" s="184"/>
      <c r="K387" s="185">
        <f>ROUND(P387*H387,2)</f>
        <v>0</v>
      </c>
      <c r="L387" s="181" t="s">
        <v>154</v>
      </c>
      <c r="M387" s="38"/>
      <c r="N387" s="186" t="s">
        <v>1</v>
      </c>
      <c r="O387" s="187" t="s">
        <v>42</v>
      </c>
      <c r="P387" s="188">
        <f>I387+J387</f>
        <v>0</v>
      </c>
      <c r="Q387" s="188">
        <f>ROUND(I387*H387,2)</f>
        <v>0</v>
      </c>
      <c r="R387" s="188">
        <f>ROUND(J387*H387,2)</f>
        <v>0</v>
      </c>
      <c r="S387" s="76"/>
      <c r="T387" s="189">
        <f>S387*H387</f>
        <v>0</v>
      </c>
      <c r="U387" s="189">
        <v>0</v>
      </c>
      <c r="V387" s="189">
        <f>U387*H387</f>
        <v>0</v>
      </c>
      <c r="W387" s="189">
        <v>0</v>
      </c>
      <c r="X387" s="190">
        <f>W387*H387</f>
        <v>0</v>
      </c>
      <c r="Y387" s="37"/>
      <c r="Z387" s="37"/>
      <c r="AA387" s="37"/>
      <c r="AB387" s="37"/>
      <c r="AC387" s="37"/>
      <c r="AD387" s="37"/>
      <c r="AE387" s="37"/>
      <c r="AR387" s="191" t="s">
        <v>227</v>
      </c>
      <c r="AT387" s="191" t="s">
        <v>150</v>
      </c>
      <c r="AU387" s="191" t="s">
        <v>86</v>
      </c>
      <c r="AY387" s="18" t="s">
        <v>148</v>
      </c>
      <c r="BE387" s="192">
        <f>IF(O387="základní",K387,0)</f>
        <v>0</v>
      </c>
      <c r="BF387" s="192">
        <f>IF(O387="snížená",K387,0)</f>
        <v>0</v>
      </c>
      <c r="BG387" s="192">
        <f>IF(O387="zákl. přenesená",K387,0)</f>
        <v>0</v>
      </c>
      <c r="BH387" s="192">
        <f>IF(O387="sníž. přenesená",K387,0)</f>
        <v>0</v>
      </c>
      <c r="BI387" s="192">
        <f>IF(O387="nulová",K387,0)</f>
        <v>0</v>
      </c>
      <c r="BJ387" s="18" t="s">
        <v>84</v>
      </c>
      <c r="BK387" s="192">
        <f>ROUND(P387*H387,2)</f>
        <v>0</v>
      </c>
      <c r="BL387" s="18" t="s">
        <v>227</v>
      </c>
      <c r="BM387" s="191" t="s">
        <v>681</v>
      </c>
    </row>
    <row r="388" spans="1:51" s="13" customFormat="1" ht="12">
      <c r="A388" s="13"/>
      <c r="B388" s="193"/>
      <c r="C388" s="13"/>
      <c r="D388" s="194" t="s">
        <v>157</v>
      </c>
      <c r="E388" s="195" t="s">
        <v>1</v>
      </c>
      <c r="F388" s="196" t="s">
        <v>682</v>
      </c>
      <c r="G388" s="13"/>
      <c r="H388" s="197">
        <v>74.034</v>
      </c>
      <c r="I388" s="198"/>
      <c r="J388" s="198"/>
      <c r="K388" s="13"/>
      <c r="L388" s="13"/>
      <c r="M388" s="193"/>
      <c r="N388" s="199"/>
      <c r="O388" s="200"/>
      <c r="P388" s="200"/>
      <c r="Q388" s="200"/>
      <c r="R388" s="200"/>
      <c r="S388" s="200"/>
      <c r="T388" s="200"/>
      <c r="U388" s="200"/>
      <c r="V388" s="200"/>
      <c r="W388" s="200"/>
      <c r="X388" s="201"/>
      <c r="Y388" s="13"/>
      <c r="Z388" s="13"/>
      <c r="AA388" s="13"/>
      <c r="AB388" s="13"/>
      <c r="AC388" s="13"/>
      <c r="AD388" s="13"/>
      <c r="AE388" s="13"/>
      <c r="AT388" s="195" t="s">
        <v>157</v>
      </c>
      <c r="AU388" s="195" t="s">
        <v>86</v>
      </c>
      <c r="AV388" s="13" t="s">
        <v>86</v>
      </c>
      <c r="AW388" s="13" t="s">
        <v>4</v>
      </c>
      <c r="AX388" s="13" t="s">
        <v>79</v>
      </c>
      <c r="AY388" s="195" t="s">
        <v>148</v>
      </c>
    </row>
    <row r="389" spans="1:51" s="13" customFormat="1" ht="12">
      <c r="A389" s="13"/>
      <c r="B389" s="193"/>
      <c r="C389" s="13"/>
      <c r="D389" s="194" t="s">
        <v>157</v>
      </c>
      <c r="E389" s="195" t="s">
        <v>1</v>
      </c>
      <c r="F389" s="196" t="s">
        <v>683</v>
      </c>
      <c r="G389" s="13"/>
      <c r="H389" s="197">
        <v>4.54</v>
      </c>
      <c r="I389" s="198"/>
      <c r="J389" s="198"/>
      <c r="K389" s="13"/>
      <c r="L389" s="13"/>
      <c r="M389" s="193"/>
      <c r="N389" s="199"/>
      <c r="O389" s="200"/>
      <c r="P389" s="200"/>
      <c r="Q389" s="200"/>
      <c r="R389" s="200"/>
      <c r="S389" s="200"/>
      <c r="T389" s="200"/>
      <c r="U389" s="200"/>
      <c r="V389" s="200"/>
      <c r="W389" s="200"/>
      <c r="X389" s="201"/>
      <c r="Y389" s="13"/>
      <c r="Z389" s="13"/>
      <c r="AA389" s="13"/>
      <c r="AB389" s="13"/>
      <c r="AC389" s="13"/>
      <c r="AD389" s="13"/>
      <c r="AE389" s="13"/>
      <c r="AT389" s="195" t="s">
        <v>157</v>
      </c>
      <c r="AU389" s="195" t="s">
        <v>86</v>
      </c>
      <c r="AV389" s="13" t="s">
        <v>86</v>
      </c>
      <c r="AW389" s="13" t="s">
        <v>4</v>
      </c>
      <c r="AX389" s="13" t="s">
        <v>79</v>
      </c>
      <c r="AY389" s="195" t="s">
        <v>148</v>
      </c>
    </row>
    <row r="390" spans="1:51" s="13" customFormat="1" ht="12">
      <c r="A390" s="13"/>
      <c r="B390" s="193"/>
      <c r="C390" s="13"/>
      <c r="D390" s="194" t="s">
        <v>157</v>
      </c>
      <c r="E390" s="195" t="s">
        <v>1</v>
      </c>
      <c r="F390" s="196" t="s">
        <v>684</v>
      </c>
      <c r="G390" s="13"/>
      <c r="H390" s="197">
        <v>7.116</v>
      </c>
      <c r="I390" s="198"/>
      <c r="J390" s="198"/>
      <c r="K390" s="13"/>
      <c r="L390" s="13"/>
      <c r="M390" s="193"/>
      <c r="N390" s="199"/>
      <c r="O390" s="200"/>
      <c r="P390" s="200"/>
      <c r="Q390" s="200"/>
      <c r="R390" s="200"/>
      <c r="S390" s="200"/>
      <c r="T390" s="200"/>
      <c r="U390" s="200"/>
      <c r="V390" s="200"/>
      <c r="W390" s="200"/>
      <c r="X390" s="201"/>
      <c r="Y390" s="13"/>
      <c r="Z390" s="13"/>
      <c r="AA390" s="13"/>
      <c r="AB390" s="13"/>
      <c r="AC390" s="13"/>
      <c r="AD390" s="13"/>
      <c r="AE390" s="13"/>
      <c r="AT390" s="195" t="s">
        <v>157</v>
      </c>
      <c r="AU390" s="195" t="s">
        <v>86</v>
      </c>
      <c r="AV390" s="13" t="s">
        <v>86</v>
      </c>
      <c r="AW390" s="13" t="s">
        <v>4</v>
      </c>
      <c r="AX390" s="13" t="s">
        <v>79</v>
      </c>
      <c r="AY390" s="195" t="s">
        <v>148</v>
      </c>
    </row>
    <row r="391" spans="1:51" s="13" customFormat="1" ht="12">
      <c r="A391" s="13"/>
      <c r="B391" s="193"/>
      <c r="C391" s="13"/>
      <c r="D391" s="194" t="s">
        <v>157</v>
      </c>
      <c r="E391" s="195" t="s">
        <v>1</v>
      </c>
      <c r="F391" s="196" t="s">
        <v>685</v>
      </c>
      <c r="G391" s="13"/>
      <c r="H391" s="197">
        <v>1.104</v>
      </c>
      <c r="I391" s="198"/>
      <c r="J391" s="198"/>
      <c r="K391" s="13"/>
      <c r="L391" s="13"/>
      <c r="M391" s="193"/>
      <c r="N391" s="199"/>
      <c r="O391" s="200"/>
      <c r="P391" s="200"/>
      <c r="Q391" s="200"/>
      <c r="R391" s="200"/>
      <c r="S391" s="200"/>
      <c r="T391" s="200"/>
      <c r="U391" s="200"/>
      <c r="V391" s="200"/>
      <c r="W391" s="200"/>
      <c r="X391" s="201"/>
      <c r="Y391" s="13"/>
      <c r="Z391" s="13"/>
      <c r="AA391" s="13"/>
      <c r="AB391" s="13"/>
      <c r="AC391" s="13"/>
      <c r="AD391" s="13"/>
      <c r="AE391" s="13"/>
      <c r="AT391" s="195" t="s">
        <v>157</v>
      </c>
      <c r="AU391" s="195" t="s">
        <v>86</v>
      </c>
      <c r="AV391" s="13" t="s">
        <v>86</v>
      </c>
      <c r="AW391" s="13" t="s">
        <v>4</v>
      </c>
      <c r="AX391" s="13" t="s">
        <v>79</v>
      </c>
      <c r="AY391" s="195" t="s">
        <v>148</v>
      </c>
    </row>
    <row r="392" spans="1:51" s="14" customFormat="1" ht="12">
      <c r="A392" s="14"/>
      <c r="B392" s="212"/>
      <c r="C392" s="14"/>
      <c r="D392" s="194" t="s">
        <v>157</v>
      </c>
      <c r="E392" s="213" t="s">
        <v>1</v>
      </c>
      <c r="F392" s="214" t="s">
        <v>223</v>
      </c>
      <c r="G392" s="14"/>
      <c r="H392" s="215">
        <v>86.794</v>
      </c>
      <c r="I392" s="216"/>
      <c r="J392" s="216"/>
      <c r="K392" s="14"/>
      <c r="L392" s="14"/>
      <c r="M392" s="212"/>
      <c r="N392" s="217"/>
      <c r="O392" s="218"/>
      <c r="P392" s="218"/>
      <c r="Q392" s="218"/>
      <c r="R392" s="218"/>
      <c r="S392" s="218"/>
      <c r="T392" s="218"/>
      <c r="U392" s="218"/>
      <c r="V392" s="218"/>
      <c r="W392" s="218"/>
      <c r="X392" s="219"/>
      <c r="Y392" s="14"/>
      <c r="Z392" s="14"/>
      <c r="AA392" s="14"/>
      <c r="AB392" s="14"/>
      <c r="AC392" s="14"/>
      <c r="AD392" s="14"/>
      <c r="AE392" s="14"/>
      <c r="AT392" s="213" t="s">
        <v>157</v>
      </c>
      <c r="AU392" s="213" t="s">
        <v>86</v>
      </c>
      <c r="AV392" s="14" t="s">
        <v>155</v>
      </c>
      <c r="AW392" s="14" t="s">
        <v>4</v>
      </c>
      <c r="AX392" s="14" t="s">
        <v>84</v>
      </c>
      <c r="AY392" s="213" t="s">
        <v>148</v>
      </c>
    </row>
    <row r="393" spans="1:65" s="2" customFormat="1" ht="24.15" customHeight="1">
      <c r="A393" s="37"/>
      <c r="B393" s="178"/>
      <c r="C393" s="202" t="s">
        <v>686</v>
      </c>
      <c r="D393" s="202" t="s">
        <v>168</v>
      </c>
      <c r="E393" s="203" t="s">
        <v>687</v>
      </c>
      <c r="F393" s="204" t="s">
        <v>688</v>
      </c>
      <c r="G393" s="205" t="s">
        <v>153</v>
      </c>
      <c r="H393" s="206">
        <v>99.813</v>
      </c>
      <c r="I393" s="207"/>
      <c r="J393" s="208"/>
      <c r="K393" s="209">
        <f>ROUND(P393*H393,2)</f>
        <v>0</v>
      </c>
      <c r="L393" s="204" t="s">
        <v>154</v>
      </c>
      <c r="M393" s="210"/>
      <c r="N393" s="211" t="s">
        <v>1</v>
      </c>
      <c r="O393" s="187" t="s">
        <v>42</v>
      </c>
      <c r="P393" s="188">
        <f>I393+J393</f>
        <v>0</v>
      </c>
      <c r="Q393" s="188">
        <f>ROUND(I393*H393,2)</f>
        <v>0</v>
      </c>
      <c r="R393" s="188">
        <f>ROUND(J393*H393,2)</f>
        <v>0</v>
      </c>
      <c r="S393" s="76"/>
      <c r="T393" s="189">
        <f>S393*H393</f>
        <v>0</v>
      </c>
      <c r="U393" s="189">
        <v>0.0025</v>
      </c>
      <c r="V393" s="189">
        <f>U393*H393</f>
        <v>0.24953250000000002</v>
      </c>
      <c r="W393" s="189">
        <v>0</v>
      </c>
      <c r="X393" s="190">
        <f>W393*H393</f>
        <v>0</v>
      </c>
      <c r="Y393" s="37"/>
      <c r="Z393" s="37"/>
      <c r="AA393" s="37"/>
      <c r="AB393" s="37"/>
      <c r="AC393" s="37"/>
      <c r="AD393" s="37"/>
      <c r="AE393" s="37"/>
      <c r="AR393" s="191" t="s">
        <v>310</v>
      </c>
      <c r="AT393" s="191" t="s">
        <v>168</v>
      </c>
      <c r="AU393" s="191" t="s">
        <v>86</v>
      </c>
      <c r="AY393" s="18" t="s">
        <v>148</v>
      </c>
      <c r="BE393" s="192">
        <f>IF(O393="základní",K393,0)</f>
        <v>0</v>
      </c>
      <c r="BF393" s="192">
        <f>IF(O393="snížená",K393,0)</f>
        <v>0</v>
      </c>
      <c r="BG393" s="192">
        <f>IF(O393="zákl. přenesená",K393,0)</f>
        <v>0</v>
      </c>
      <c r="BH393" s="192">
        <f>IF(O393="sníž. přenesená",K393,0)</f>
        <v>0</v>
      </c>
      <c r="BI393" s="192">
        <f>IF(O393="nulová",K393,0)</f>
        <v>0</v>
      </c>
      <c r="BJ393" s="18" t="s">
        <v>84</v>
      </c>
      <c r="BK393" s="192">
        <f>ROUND(P393*H393,2)</f>
        <v>0</v>
      </c>
      <c r="BL393" s="18" t="s">
        <v>227</v>
      </c>
      <c r="BM393" s="191" t="s">
        <v>689</v>
      </c>
    </row>
    <row r="394" spans="1:51" s="13" customFormat="1" ht="12">
      <c r="A394" s="13"/>
      <c r="B394" s="193"/>
      <c r="C394" s="13"/>
      <c r="D394" s="194" t="s">
        <v>157</v>
      </c>
      <c r="E394" s="13"/>
      <c r="F394" s="196" t="s">
        <v>690</v>
      </c>
      <c r="G394" s="13"/>
      <c r="H394" s="197">
        <v>99.813</v>
      </c>
      <c r="I394" s="198"/>
      <c r="J394" s="198"/>
      <c r="K394" s="13"/>
      <c r="L394" s="13"/>
      <c r="M394" s="193"/>
      <c r="N394" s="199"/>
      <c r="O394" s="200"/>
      <c r="P394" s="200"/>
      <c r="Q394" s="200"/>
      <c r="R394" s="200"/>
      <c r="S394" s="200"/>
      <c r="T394" s="200"/>
      <c r="U394" s="200"/>
      <c r="V394" s="200"/>
      <c r="W394" s="200"/>
      <c r="X394" s="201"/>
      <c r="Y394" s="13"/>
      <c r="Z394" s="13"/>
      <c r="AA394" s="13"/>
      <c r="AB394" s="13"/>
      <c r="AC394" s="13"/>
      <c r="AD394" s="13"/>
      <c r="AE394" s="13"/>
      <c r="AT394" s="195" t="s">
        <v>157</v>
      </c>
      <c r="AU394" s="195" t="s">
        <v>86</v>
      </c>
      <c r="AV394" s="13" t="s">
        <v>86</v>
      </c>
      <c r="AW394" s="13" t="s">
        <v>3</v>
      </c>
      <c r="AX394" s="13" t="s">
        <v>84</v>
      </c>
      <c r="AY394" s="195" t="s">
        <v>148</v>
      </c>
    </row>
    <row r="395" spans="1:65" s="2" customFormat="1" ht="24.15" customHeight="1">
      <c r="A395" s="37"/>
      <c r="B395" s="178"/>
      <c r="C395" s="179" t="s">
        <v>691</v>
      </c>
      <c r="D395" s="179" t="s">
        <v>150</v>
      </c>
      <c r="E395" s="180" t="s">
        <v>692</v>
      </c>
      <c r="F395" s="181" t="s">
        <v>693</v>
      </c>
      <c r="G395" s="182" t="s">
        <v>181</v>
      </c>
      <c r="H395" s="183">
        <v>73.5</v>
      </c>
      <c r="I395" s="184"/>
      <c r="J395" s="184"/>
      <c r="K395" s="185">
        <f>ROUND(P395*H395,2)</f>
        <v>0</v>
      </c>
      <c r="L395" s="181" t="s">
        <v>154</v>
      </c>
      <c r="M395" s="38"/>
      <c r="N395" s="186" t="s">
        <v>1</v>
      </c>
      <c r="O395" s="187" t="s">
        <v>42</v>
      </c>
      <c r="P395" s="188">
        <f>I395+J395</f>
        <v>0</v>
      </c>
      <c r="Q395" s="188">
        <f>ROUND(I395*H395,2)</f>
        <v>0</v>
      </c>
      <c r="R395" s="188">
        <f>ROUND(J395*H395,2)</f>
        <v>0</v>
      </c>
      <c r="S395" s="76"/>
      <c r="T395" s="189">
        <f>S395*H395</f>
        <v>0</v>
      </c>
      <c r="U395" s="189">
        <v>0</v>
      </c>
      <c r="V395" s="189">
        <f>U395*H395</f>
        <v>0</v>
      </c>
      <c r="W395" s="189">
        <v>0</v>
      </c>
      <c r="X395" s="190">
        <f>W395*H395</f>
        <v>0</v>
      </c>
      <c r="Y395" s="37"/>
      <c r="Z395" s="37"/>
      <c r="AA395" s="37"/>
      <c r="AB395" s="37"/>
      <c r="AC395" s="37"/>
      <c r="AD395" s="37"/>
      <c r="AE395" s="37"/>
      <c r="AR395" s="191" t="s">
        <v>227</v>
      </c>
      <c r="AT395" s="191" t="s">
        <v>150</v>
      </c>
      <c r="AU395" s="191" t="s">
        <v>86</v>
      </c>
      <c r="AY395" s="18" t="s">
        <v>148</v>
      </c>
      <c r="BE395" s="192">
        <f>IF(O395="základní",K395,0)</f>
        <v>0</v>
      </c>
      <c r="BF395" s="192">
        <f>IF(O395="snížená",K395,0)</f>
        <v>0</v>
      </c>
      <c r="BG395" s="192">
        <f>IF(O395="zákl. přenesená",K395,0)</f>
        <v>0</v>
      </c>
      <c r="BH395" s="192">
        <f>IF(O395="sníž. přenesená",K395,0)</f>
        <v>0</v>
      </c>
      <c r="BI395" s="192">
        <f>IF(O395="nulová",K395,0)</f>
        <v>0</v>
      </c>
      <c r="BJ395" s="18" t="s">
        <v>84</v>
      </c>
      <c r="BK395" s="192">
        <f>ROUND(P395*H395,2)</f>
        <v>0</v>
      </c>
      <c r="BL395" s="18" t="s">
        <v>227</v>
      </c>
      <c r="BM395" s="191" t="s">
        <v>694</v>
      </c>
    </row>
    <row r="396" spans="1:65" s="2" customFormat="1" ht="33" customHeight="1">
      <c r="A396" s="37"/>
      <c r="B396" s="178"/>
      <c r="C396" s="179" t="s">
        <v>695</v>
      </c>
      <c r="D396" s="179" t="s">
        <v>150</v>
      </c>
      <c r="E396" s="180" t="s">
        <v>696</v>
      </c>
      <c r="F396" s="181" t="s">
        <v>697</v>
      </c>
      <c r="G396" s="182" t="s">
        <v>166</v>
      </c>
      <c r="H396" s="183">
        <v>398</v>
      </c>
      <c r="I396" s="184"/>
      <c r="J396" s="184"/>
      <c r="K396" s="185">
        <f>ROUND(P396*H396,2)</f>
        <v>0</v>
      </c>
      <c r="L396" s="181" t="s">
        <v>154</v>
      </c>
      <c r="M396" s="38"/>
      <c r="N396" s="186" t="s">
        <v>1</v>
      </c>
      <c r="O396" s="187" t="s">
        <v>42</v>
      </c>
      <c r="P396" s="188">
        <f>I396+J396</f>
        <v>0</v>
      </c>
      <c r="Q396" s="188">
        <f>ROUND(I396*H396,2)</f>
        <v>0</v>
      </c>
      <c r="R396" s="188">
        <f>ROUND(J396*H396,2)</f>
        <v>0</v>
      </c>
      <c r="S396" s="76"/>
      <c r="T396" s="189">
        <f>S396*H396</f>
        <v>0</v>
      </c>
      <c r="U396" s="189">
        <v>0</v>
      </c>
      <c r="V396" s="189">
        <f>U396*H396</f>
        <v>0</v>
      </c>
      <c r="W396" s="189">
        <v>0</v>
      </c>
      <c r="X396" s="190">
        <f>W396*H396</f>
        <v>0</v>
      </c>
      <c r="Y396" s="37"/>
      <c r="Z396" s="37"/>
      <c r="AA396" s="37"/>
      <c r="AB396" s="37"/>
      <c r="AC396" s="37"/>
      <c r="AD396" s="37"/>
      <c r="AE396" s="37"/>
      <c r="AR396" s="191" t="s">
        <v>227</v>
      </c>
      <c r="AT396" s="191" t="s">
        <v>150</v>
      </c>
      <c r="AU396" s="191" t="s">
        <v>86</v>
      </c>
      <c r="AY396" s="18" t="s">
        <v>148</v>
      </c>
      <c r="BE396" s="192">
        <f>IF(O396="základní",K396,0)</f>
        <v>0</v>
      </c>
      <c r="BF396" s="192">
        <f>IF(O396="snížená",K396,0)</f>
        <v>0</v>
      </c>
      <c r="BG396" s="192">
        <f>IF(O396="zákl. přenesená",K396,0)</f>
        <v>0</v>
      </c>
      <c r="BH396" s="192">
        <f>IF(O396="sníž. přenesená",K396,0)</f>
        <v>0</v>
      </c>
      <c r="BI396" s="192">
        <f>IF(O396="nulová",K396,0)</f>
        <v>0</v>
      </c>
      <c r="BJ396" s="18" t="s">
        <v>84</v>
      </c>
      <c r="BK396" s="192">
        <f>ROUND(P396*H396,2)</f>
        <v>0</v>
      </c>
      <c r="BL396" s="18" t="s">
        <v>227</v>
      </c>
      <c r="BM396" s="191" t="s">
        <v>698</v>
      </c>
    </row>
    <row r="397" spans="1:65" s="2" customFormat="1" ht="24.15" customHeight="1">
      <c r="A397" s="37"/>
      <c r="B397" s="178"/>
      <c r="C397" s="202" t="s">
        <v>699</v>
      </c>
      <c r="D397" s="202" t="s">
        <v>168</v>
      </c>
      <c r="E397" s="203" t="s">
        <v>700</v>
      </c>
      <c r="F397" s="204" t="s">
        <v>701</v>
      </c>
      <c r="G397" s="205" t="s">
        <v>166</v>
      </c>
      <c r="H397" s="206">
        <v>437</v>
      </c>
      <c r="I397" s="207"/>
      <c r="J397" s="208"/>
      <c r="K397" s="209">
        <f>ROUND(P397*H397,2)</f>
        <v>0</v>
      </c>
      <c r="L397" s="204" t="s">
        <v>154</v>
      </c>
      <c r="M397" s="210"/>
      <c r="N397" s="211" t="s">
        <v>1</v>
      </c>
      <c r="O397" s="187" t="s">
        <v>42</v>
      </c>
      <c r="P397" s="188">
        <f>I397+J397</f>
        <v>0</v>
      </c>
      <c r="Q397" s="188">
        <f>ROUND(I397*H397,2)</f>
        <v>0</v>
      </c>
      <c r="R397" s="188">
        <f>ROUND(J397*H397,2)</f>
        <v>0</v>
      </c>
      <c r="S397" s="76"/>
      <c r="T397" s="189">
        <f>S397*H397</f>
        <v>0</v>
      </c>
      <c r="U397" s="189">
        <v>0.00012</v>
      </c>
      <c r="V397" s="189">
        <f>U397*H397</f>
        <v>0.05244</v>
      </c>
      <c r="W397" s="189">
        <v>0</v>
      </c>
      <c r="X397" s="190">
        <f>W397*H397</f>
        <v>0</v>
      </c>
      <c r="Y397" s="37"/>
      <c r="Z397" s="37"/>
      <c r="AA397" s="37"/>
      <c r="AB397" s="37"/>
      <c r="AC397" s="37"/>
      <c r="AD397" s="37"/>
      <c r="AE397" s="37"/>
      <c r="AR397" s="191" t="s">
        <v>310</v>
      </c>
      <c r="AT397" s="191" t="s">
        <v>168</v>
      </c>
      <c r="AU397" s="191" t="s">
        <v>86</v>
      </c>
      <c r="AY397" s="18" t="s">
        <v>148</v>
      </c>
      <c r="BE397" s="192">
        <f>IF(O397="základní",K397,0)</f>
        <v>0</v>
      </c>
      <c r="BF397" s="192">
        <f>IF(O397="snížená",K397,0)</f>
        <v>0</v>
      </c>
      <c r="BG397" s="192">
        <f>IF(O397="zákl. přenesená",K397,0)</f>
        <v>0</v>
      </c>
      <c r="BH397" s="192">
        <f>IF(O397="sníž. přenesená",K397,0)</f>
        <v>0</v>
      </c>
      <c r="BI397" s="192">
        <f>IF(O397="nulová",K397,0)</f>
        <v>0</v>
      </c>
      <c r="BJ397" s="18" t="s">
        <v>84</v>
      </c>
      <c r="BK397" s="192">
        <f>ROUND(P397*H397,2)</f>
        <v>0</v>
      </c>
      <c r="BL397" s="18" t="s">
        <v>227</v>
      </c>
      <c r="BM397" s="191" t="s">
        <v>702</v>
      </c>
    </row>
    <row r="398" spans="1:51" s="13" customFormat="1" ht="12">
      <c r="A398" s="13"/>
      <c r="B398" s="193"/>
      <c r="C398" s="13"/>
      <c r="D398" s="194" t="s">
        <v>157</v>
      </c>
      <c r="E398" s="13"/>
      <c r="F398" s="196" t="s">
        <v>703</v>
      </c>
      <c r="G398" s="13"/>
      <c r="H398" s="197">
        <v>437</v>
      </c>
      <c r="I398" s="198"/>
      <c r="J398" s="198"/>
      <c r="K398" s="13"/>
      <c r="L398" s="13"/>
      <c r="M398" s="193"/>
      <c r="N398" s="199"/>
      <c r="O398" s="200"/>
      <c r="P398" s="200"/>
      <c r="Q398" s="200"/>
      <c r="R398" s="200"/>
      <c r="S398" s="200"/>
      <c r="T398" s="200"/>
      <c r="U398" s="200"/>
      <c r="V398" s="200"/>
      <c r="W398" s="200"/>
      <c r="X398" s="201"/>
      <c r="Y398" s="13"/>
      <c r="Z398" s="13"/>
      <c r="AA398" s="13"/>
      <c r="AB398" s="13"/>
      <c r="AC398" s="13"/>
      <c r="AD398" s="13"/>
      <c r="AE398" s="13"/>
      <c r="AT398" s="195" t="s">
        <v>157</v>
      </c>
      <c r="AU398" s="195" t="s">
        <v>86</v>
      </c>
      <c r="AV398" s="13" t="s">
        <v>86</v>
      </c>
      <c r="AW398" s="13" t="s">
        <v>3</v>
      </c>
      <c r="AX398" s="13" t="s">
        <v>84</v>
      </c>
      <c r="AY398" s="195" t="s">
        <v>148</v>
      </c>
    </row>
    <row r="399" spans="1:65" s="2" customFormat="1" ht="24.15" customHeight="1">
      <c r="A399" s="37"/>
      <c r="B399" s="178"/>
      <c r="C399" s="202" t="s">
        <v>704</v>
      </c>
      <c r="D399" s="202" t="s">
        <v>168</v>
      </c>
      <c r="E399" s="203" t="s">
        <v>705</v>
      </c>
      <c r="F399" s="204" t="s">
        <v>706</v>
      </c>
      <c r="G399" s="205" t="s">
        <v>166</v>
      </c>
      <c r="H399" s="206">
        <v>201.25</v>
      </c>
      <c r="I399" s="207"/>
      <c r="J399" s="208"/>
      <c r="K399" s="209">
        <f>ROUND(P399*H399,2)</f>
        <v>0</v>
      </c>
      <c r="L399" s="204" t="s">
        <v>154</v>
      </c>
      <c r="M399" s="210"/>
      <c r="N399" s="211" t="s">
        <v>1</v>
      </c>
      <c r="O399" s="187" t="s">
        <v>42</v>
      </c>
      <c r="P399" s="188">
        <f>I399+J399</f>
        <v>0</v>
      </c>
      <c r="Q399" s="188">
        <f>ROUND(I399*H399,2)</f>
        <v>0</v>
      </c>
      <c r="R399" s="188">
        <f>ROUND(J399*H399,2)</f>
        <v>0</v>
      </c>
      <c r="S399" s="76"/>
      <c r="T399" s="189">
        <f>S399*H399</f>
        <v>0</v>
      </c>
      <c r="U399" s="189">
        <v>4E-05</v>
      </c>
      <c r="V399" s="189">
        <f>U399*H399</f>
        <v>0.00805</v>
      </c>
      <c r="W399" s="189">
        <v>0</v>
      </c>
      <c r="X399" s="190">
        <f>W399*H399</f>
        <v>0</v>
      </c>
      <c r="Y399" s="37"/>
      <c r="Z399" s="37"/>
      <c r="AA399" s="37"/>
      <c r="AB399" s="37"/>
      <c r="AC399" s="37"/>
      <c r="AD399" s="37"/>
      <c r="AE399" s="37"/>
      <c r="AR399" s="191" t="s">
        <v>310</v>
      </c>
      <c r="AT399" s="191" t="s">
        <v>168</v>
      </c>
      <c r="AU399" s="191" t="s">
        <v>86</v>
      </c>
      <c r="AY399" s="18" t="s">
        <v>148</v>
      </c>
      <c r="BE399" s="192">
        <f>IF(O399="základní",K399,0)</f>
        <v>0</v>
      </c>
      <c r="BF399" s="192">
        <f>IF(O399="snížená",K399,0)</f>
        <v>0</v>
      </c>
      <c r="BG399" s="192">
        <f>IF(O399="zákl. přenesená",K399,0)</f>
        <v>0</v>
      </c>
      <c r="BH399" s="192">
        <f>IF(O399="sníž. přenesená",K399,0)</f>
        <v>0</v>
      </c>
      <c r="BI399" s="192">
        <f>IF(O399="nulová",K399,0)</f>
        <v>0</v>
      </c>
      <c r="BJ399" s="18" t="s">
        <v>84</v>
      </c>
      <c r="BK399" s="192">
        <f>ROUND(P399*H399,2)</f>
        <v>0</v>
      </c>
      <c r="BL399" s="18" t="s">
        <v>227</v>
      </c>
      <c r="BM399" s="191" t="s">
        <v>707</v>
      </c>
    </row>
    <row r="400" spans="1:51" s="13" customFormat="1" ht="12">
      <c r="A400" s="13"/>
      <c r="B400" s="193"/>
      <c r="C400" s="13"/>
      <c r="D400" s="194" t="s">
        <v>157</v>
      </c>
      <c r="E400" s="13"/>
      <c r="F400" s="196" t="s">
        <v>708</v>
      </c>
      <c r="G400" s="13"/>
      <c r="H400" s="197">
        <v>201.25</v>
      </c>
      <c r="I400" s="198"/>
      <c r="J400" s="198"/>
      <c r="K400" s="13"/>
      <c r="L400" s="13"/>
      <c r="M400" s="193"/>
      <c r="N400" s="199"/>
      <c r="O400" s="200"/>
      <c r="P400" s="200"/>
      <c r="Q400" s="200"/>
      <c r="R400" s="200"/>
      <c r="S400" s="200"/>
      <c r="T400" s="200"/>
      <c r="U400" s="200"/>
      <c r="V400" s="200"/>
      <c r="W400" s="200"/>
      <c r="X400" s="201"/>
      <c r="Y400" s="13"/>
      <c r="Z400" s="13"/>
      <c r="AA400" s="13"/>
      <c r="AB400" s="13"/>
      <c r="AC400" s="13"/>
      <c r="AD400" s="13"/>
      <c r="AE400" s="13"/>
      <c r="AT400" s="195" t="s">
        <v>157</v>
      </c>
      <c r="AU400" s="195" t="s">
        <v>86</v>
      </c>
      <c r="AV400" s="13" t="s">
        <v>86</v>
      </c>
      <c r="AW400" s="13" t="s">
        <v>3</v>
      </c>
      <c r="AX400" s="13" t="s">
        <v>84</v>
      </c>
      <c r="AY400" s="195" t="s">
        <v>148</v>
      </c>
    </row>
    <row r="401" spans="1:65" s="2" customFormat="1" ht="24.15" customHeight="1">
      <c r="A401" s="37"/>
      <c r="B401" s="178"/>
      <c r="C401" s="179" t="s">
        <v>709</v>
      </c>
      <c r="D401" s="179" t="s">
        <v>150</v>
      </c>
      <c r="E401" s="180" t="s">
        <v>710</v>
      </c>
      <c r="F401" s="181" t="s">
        <v>711</v>
      </c>
      <c r="G401" s="182" t="s">
        <v>166</v>
      </c>
      <c r="H401" s="183">
        <v>314.296</v>
      </c>
      <c r="I401" s="184"/>
      <c r="J401" s="184"/>
      <c r="K401" s="185">
        <f>ROUND(P401*H401,2)</f>
        <v>0</v>
      </c>
      <c r="L401" s="181" t="s">
        <v>154</v>
      </c>
      <c r="M401" s="38"/>
      <c r="N401" s="186" t="s">
        <v>1</v>
      </c>
      <c r="O401" s="187" t="s">
        <v>42</v>
      </c>
      <c r="P401" s="188">
        <f>I401+J401</f>
        <v>0</v>
      </c>
      <c r="Q401" s="188">
        <f>ROUND(I401*H401,2)</f>
        <v>0</v>
      </c>
      <c r="R401" s="188">
        <f>ROUND(J401*H401,2)</f>
        <v>0</v>
      </c>
      <c r="S401" s="76"/>
      <c r="T401" s="189">
        <f>S401*H401</f>
        <v>0</v>
      </c>
      <c r="U401" s="189">
        <v>0</v>
      </c>
      <c r="V401" s="189">
        <f>U401*H401</f>
        <v>0</v>
      </c>
      <c r="W401" s="189">
        <v>0</v>
      </c>
      <c r="X401" s="190">
        <f>W401*H401</f>
        <v>0</v>
      </c>
      <c r="Y401" s="37"/>
      <c r="Z401" s="37"/>
      <c r="AA401" s="37"/>
      <c r="AB401" s="37"/>
      <c r="AC401" s="37"/>
      <c r="AD401" s="37"/>
      <c r="AE401" s="37"/>
      <c r="AR401" s="191" t="s">
        <v>227</v>
      </c>
      <c r="AT401" s="191" t="s">
        <v>150</v>
      </c>
      <c r="AU401" s="191" t="s">
        <v>86</v>
      </c>
      <c r="AY401" s="18" t="s">
        <v>148</v>
      </c>
      <c r="BE401" s="192">
        <f>IF(O401="základní",K401,0)</f>
        <v>0</v>
      </c>
      <c r="BF401" s="192">
        <f>IF(O401="snížená",K401,0)</f>
        <v>0</v>
      </c>
      <c r="BG401" s="192">
        <f>IF(O401="zákl. přenesená",K401,0)</f>
        <v>0</v>
      </c>
      <c r="BH401" s="192">
        <f>IF(O401="sníž. přenesená",K401,0)</f>
        <v>0</v>
      </c>
      <c r="BI401" s="192">
        <f>IF(O401="nulová",K401,0)</f>
        <v>0</v>
      </c>
      <c r="BJ401" s="18" t="s">
        <v>84</v>
      </c>
      <c r="BK401" s="192">
        <f>ROUND(P401*H401,2)</f>
        <v>0</v>
      </c>
      <c r="BL401" s="18" t="s">
        <v>227</v>
      </c>
      <c r="BM401" s="191" t="s">
        <v>712</v>
      </c>
    </row>
    <row r="402" spans="1:65" s="2" customFormat="1" ht="33" customHeight="1">
      <c r="A402" s="37"/>
      <c r="B402" s="178"/>
      <c r="C402" s="179" t="s">
        <v>713</v>
      </c>
      <c r="D402" s="179" t="s">
        <v>150</v>
      </c>
      <c r="E402" s="180" t="s">
        <v>714</v>
      </c>
      <c r="F402" s="181" t="s">
        <v>715</v>
      </c>
      <c r="G402" s="182" t="s">
        <v>166</v>
      </c>
      <c r="H402" s="183">
        <v>22</v>
      </c>
      <c r="I402" s="184"/>
      <c r="J402" s="184"/>
      <c r="K402" s="185">
        <f>ROUND(P402*H402,2)</f>
        <v>0</v>
      </c>
      <c r="L402" s="181" t="s">
        <v>154</v>
      </c>
      <c r="M402" s="38"/>
      <c r="N402" s="186" t="s">
        <v>1</v>
      </c>
      <c r="O402" s="187" t="s">
        <v>42</v>
      </c>
      <c r="P402" s="188">
        <f>I402+J402</f>
        <v>0</v>
      </c>
      <c r="Q402" s="188">
        <f>ROUND(I402*H402,2)</f>
        <v>0</v>
      </c>
      <c r="R402" s="188">
        <f>ROUND(J402*H402,2)</f>
        <v>0</v>
      </c>
      <c r="S402" s="76"/>
      <c r="T402" s="189">
        <f>S402*H402</f>
        <v>0</v>
      </c>
      <c r="U402" s="189">
        <v>0</v>
      </c>
      <c r="V402" s="189">
        <f>U402*H402</f>
        <v>0</v>
      </c>
      <c r="W402" s="189">
        <v>0</v>
      </c>
      <c r="X402" s="190">
        <f>W402*H402</f>
        <v>0</v>
      </c>
      <c r="Y402" s="37"/>
      <c r="Z402" s="37"/>
      <c r="AA402" s="37"/>
      <c r="AB402" s="37"/>
      <c r="AC402" s="37"/>
      <c r="AD402" s="37"/>
      <c r="AE402" s="37"/>
      <c r="AR402" s="191" t="s">
        <v>227</v>
      </c>
      <c r="AT402" s="191" t="s">
        <v>150</v>
      </c>
      <c r="AU402" s="191" t="s">
        <v>86</v>
      </c>
      <c r="AY402" s="18" t="s">
        <v>148</v>
      </c>
      <c r="BE402" s="192">
        <f>IF(O402="základní",K402,0)</f>
        <v>0</v>
      </c>
      <c r="BF402" s="192">
        <f>IF(O402="snížená",K402,0)</f>
        <v>0</v>
      </c>
      <c r="BG402" s="192">
        <f>IF(O402="zákl. přenesená",K402,0)</f>
        <v>0</v>
      </c>
      <c r="BH402" s="192">
        <f>IF(O402="sníž. přenesená",K402,0)</f>
        <v>0</v>
      </c>
      <c r="BI402" s="192">
        <f>IF(O402="nulová",K402,0)</f>
        <v>0</v>
      </c>
      <c r="BJ402" s="18" t="s">
        <v>84</v>
      </c>
      <c r="BK402" s="192">
        <f>ROUND(P402*H402,2)</f>
        <v>0</v>
      </c>
      <c r="BL402" s="18" t="s">
        <v>227</v>
      </c>
      <c r="BM402" s="191" t="s">
        <v>716</v>
      </c>
    </row>
    <row r="403" spans="1:65" s="2" customFormat="1" ht="24.15" customHeight="1">
      <c r="A403" s="37"/>
      <c r="B403" s="178"/>
      <c r="C403" s="202" t="s">
        <v>717</v>
      </c>
      <c r="D403" s="202" t="s">
        <v>168</v>
      </c>
      <c r="E403" s="203" t="s">
        <v>718</v>
      </c>
      <c r="F403" s="204" t="s">
        <v>719</v>
      </c>
      <c r="G403" s="205" t="s">
        <v>166</v>
      </c>
      <c r="H403" s="206">
        <v>11.5</v>
      </c>
      <c r="I403" s="207"/>
      <c r="J403" s="208"/>
      <c r="K403" s="209">
        <f>ROUND(P403*H403,2)</f>
        <v>0</v>
      </c>
      <c r="L403" s="204" t="s">
        <v>154</v>
      </c>
      <c r="M403" s="210"/>
      <c r="N403" s="211" t="s">
        <v>1</v>
      </c>
      <c r="O403" s="187" t="s">
        <v>42</v>
      </c>
      <c r="P403" s="188">
        <f>I403+J403</f>
        <v>0</v>
      </c>
      <c r="Q403" s="188">
        <f>ROUND(I403*H403,2)</f>
        <v>0</v>
      </c>
      <c r="R403" s="188">
        <f>ROUND(J403*H403,2)</f>
        <v>0</v>
      </c>
      <c r="S403" s="76"/>
      <c r="T403" s="189">
        <f>S403*H403</f>
        <v>0</v>
      </c>
      <c r="U403" s="189">
        <v>0.0002</v>
      </c>
      <c r="V403" s="189">
        <f>U403*H403</f>
        <v>0.0023</v>
      </c>
      <c r="W403" s="189">
        <v>0</v>
      </c>
      <c r="X403" s="190">
        <f>W403*H403</f>
        <v>0</v>
      </c>
      <c r="Y403" s="37"/>
      <c r="Z403" s="37"/>
      <c r="AA403" s="37"/>
      <c r="AB403" s="37"/>
      <c r="AC403" s="37"/>
      <c r="AD403" s="37"/>
      <c r="AE403" s="37"/>
      <c r="AR403" s="191" t="s">
        <v>310</v>
      </c>
      <c r="AT403" s="191" t="s">
        <v>168</v>
      </c>
      <c r="AU403" s="191" t="s">
        <v>86</v>
      </c>
      <c r="AY403" s="18" t="s">
        <v>148</v>
      </c>
      <c r="BE403" s="192">
        <f>IF(O403="základní",K403,0)</f>
        <v>0</v>
      </c>
      <c r="BF403" s="192">
        <f>IF(O403="snížená",K403,0)</f>
        <v>0</v>
      </c>
      <c r="BG403" s="192">
        <f>IF(O403="zákl. přenesená",K403,0)</f>
        <v>0</v>
      </c>
      <c r="BH403" s="192">
        <f>IF(O403="sníž. přenesená",K403,0)</f>
        <v>0</v>
      </c>
      <c r="BI403" s="192">
        <f>IF(O403="nulová",K403,0)</f>
        <v>0</v>
      </c>
      <c r="BJ403" s="18" t="s">
        <v>84</v>
      </c>
      <c r="BK403" s="192">
        <f>ROUND(P403*H403,2)</f>
        <v>0</v>
      </c>
      <c r="BL403" s="18" t="s">
        <v>227</v>
      </c>
      <c r="BM403" s="191" t="s">
        <v>720</v>
      </c>
    </row>
    <row r="404" spans="1:51" s="13" customFormat="1" ht="12">
      <c r="A404" s="13"/>
      <c r="B404" s="193"/>
      <c r="C404" s="13"/>
      <c r="D404" s="194" t="s">
        <v>157</v>
      </c>
      <c r="E404" s="13"/>
      <c r="F404" s="196" t="s">
        <v>721</v>
      </c>
      <c r="G404" s="13"/>
      <c r="H404" s="197">
        <v>11.5</v>
      </c>
      <c r="I404" s="198"/>
      <c r="J404" s="198"/>
      <c r="K404" s="13"/>
      <c r="L404" s="13"/>
      <c r="M404" s="193"/>
      <c r="N404" s="199"/>
      <c r="O404" s="200"/>
      <c r="P404" s="200"/>
      <c r="Q404" s="200"/>
      <c r="R404" s="200"/>
      <c r="S404" s="200"/>
      <c r="T404" s="200"/>
      <c r="U404" s="200"/>
      <c r="V404" s="200"/>
      <c r="W404" s="200"/>
      <c r="X404" s="201"/>
      <c r="Y404" s="13"/>
      <c r="Z404" s="13"/>
      <c r="AA404" s="13"/>
      <c r="AB404" s="13"/>
      <c r="AC404" s="13"/>
      <c r="AD404" s="13"/>
      <c r="AE404" s="13"/>
      <c r="AT404" s="195" t="s">
        <v>157</v>
      </c>
      <c r="AU404" s="195" t="s">
        <v>86</v>
      </c>
      <c r="AV404" s="13" t="s">
        <v>86</v>
      </c>
      <c r="AW404" s="13" t="s">
        <v>3</v>
      </c>
      <c r="AX404" s="13" t="s">
        <v>84</v>
      </c>
      <c r="AY404" s="195" t="s">
        <v>148</v>
      </c>
    </row>
    <row r="405" spans="1:65" s="2" customFormat="1" ht="24.15" customHeight="1">
      <c r="A405" s="37"/>
      <c r="B405" s="178"/>
      <c r="C405" s="202" t="s">
        <v>722</v>
      </c>
      <c r="D405" s="202" t="s">
        <v>168</v>
      </c>
      <c r="E405" s="203" t="s">
        <v>723</v>
      </c>
      <c r="F405" s="204" t="s">
        <v>724</v>
      </c>
      <c r="G405" s="205" t="s">
        <v>166</v>
      </c>
      <c r="H405" s="206">
        <v>13.8</v>
      </c>
      <c r="I405" s="207"/>
      <c r="J405" s="208"/>
      <c r="K405" s="209">
        <f>ROUND(P405*H405,2)</f>
        <v>0</v>
      </c>
      <c r="L405" s="204" t="s">
        <v>154</v>
      </c>
      <c r="M405" s="210"/>
      <c r="N405" s="211" t="s">
        <v>1</v>
      </c>
      <c r="O405" s="187" t="s">
        <v>42</v>
      </c>
      <c r="P405" s="188">
        <f>I405+J405</f>
        <v>0</v>
      </c>
      <c r="Q405" s="188">
        <f>ROUND(I405*H405,2)</f>
        <v>0</v>
      </c>
      <c r="R405" s="188">
        <f>ROUND(J405*H405,2)</f>
        <v>0</v>
      </c>
      <c r="S405" s="76"/>
      <c r="T405" s="189">
        <f>S405*H405</f>
        <v>0</v>
      </c>
      <c r="U405" s="189">
        <v>0.0002</v>
      </c>
      <c r="V405" s="189">
        <f>U405*H405</f>
        <v>0.0027600000000000003</v>
      </c>
      <c r="W405" s="189">
        <v>0</v>
      </c>
      <c r="X405" s="190">
        <f>W405*H405</f>
        <v>0</v>
      </c>
      <c r="Y405" s="37"/>
      <c r="Z405" s="37"/>
      <c r="AA405" s="37"/>
      <c r="AB405" s="37"/>
      <c r="AC405" s="37"/>
      <c r="AD405" s="37"/>
      <c r="AE405" s="37"/>
      <c r="AR405" s="191" t="s">
        <v>310</v>
      </c>
      <c r="AT405" s="191" t="s">
        <v>168</v>
      </c>
      <c r="AU405" s="191" t="s">
        <v>86</v>
      </c>
      <c r="AY405" s="18" t="s">
        <v>148</v>
      </c>
      <c r="BE405" s="192">
        <f>IF(O405="základní",K405,0)</f>
        <v>0</v>
      </c>
      <c r="BF405" s="192">
        <f>IF(O405="snížená",K405,0)</f>
        <v>0</v>
      </c>
      <c r="BG405" s="192">
        <f>IF(O405="zákl. přenesená",K405,0)</f>
        <v>0</v>
      </c>
      <c r="BH405" s="192">
        <f>IF(O405="sníž. přenesená",K405,0)</f>
        <v>0</v>
      </c>
      <c r="BI405" s="192">
        <f>IF(O405="nulová",K405,0)</f>
        <v>0</v>
      </c>
      <c r="BJ405" s="18" t="s">
        <v>84</v>
      </c>
      <c r="BK405" s="192">
        <f>ROUND(P405*H405,2)</f>
        <v>0</v>
      </c>
      <c r="BL405" s="18" t="s">
        <v>227</v>
      </c>
      <c r="BM405" s="191" t="s">
        <v>725</v>
      </c>
    </row>
    <row r="406" spans="1:51" s="13" customFormat="1" ht="12">
      <c r="A406" s="13"/>
      <c r="B406" s="193"/>
      <c r="C406" s="13"/>
      <c r="D406" s="194" t="s">
        <v>157</v>
      </c>
      <c r="E406" s="13"/>
      <c r="F406" s="196" t="s">
        <v>726</v>
      </c>
      <c r="G406" s="13"/>
      <c r="H406" s="197">
        <v>13.8</v>
      </c>
      <c r="I406" s="198"/>
      <c r="J406" s="198"/>
      <c r="K406" s="13"/>
      <c r="L406" s="13"/>
      <c r="M406" s="193"/>
      <c r="N406" s="199"/>
      <c r="O406" s="200"/>
      <c r="P406" s="200"/>
      <c r="Q406" s="200"/>
      <c r="R406" s="200"/>
      <c r="S406" s="200"/>
      <c r="T406" s="200"/>
      <c r="U406" s="200"/>
      <c r="V406" s="200"/>
      <c r="W406" s="200"/>
      <c r="X406" s="201"/>
      <c r="Y406" s="13"/>
      <c r="Z406" s="13"/>
      <c r="AA406" s="13"/>
      <c r="AB406" s="13"/>
      <c r="AC406" s="13"/>
      <c r="AD406" s="13"/>
      <c r="AE406" s="13"/>
      <c r="AT406" s="195" t="s">
        <v>157</v>
      </c>
      <c r="AU406" s="195" t="s">
        <v>86</v>
      </c>
      <c r="AV406" s="13" t="s">
        <v>86</v>
      </c>
      <c r="AW406" s="13" t="s">
        <v>3</v>
      </c>
      <c r="AX406" s="13" t="s">
        <v>84</v>
      </c>
      <c r="AY406" s="195" t="s">
        <v>148</v>
      </c>
    </row>
    <row r="407" spans="1:65" s="2" customFormat="1" ht="24.15" customHeight="1">
      <c r="A407" s="37"/>
      <c r="B407" s="178"/>
      <c r="C407" s="179" t="s">
        <v>727</v>
      </c>
      <c r="D407" s="179" t="s">
        <v>150</v>
      </c>
      <c r="E407" s="180" t="s">
        <v>728</v>
      </c>
      <c r="F407" s="181" t="s">
        <v>729</v>
      </c>
      <c r="G407" s="182" t="s">
        <v>181</v>
      </c>
      <c r="H407" s="183">
        <v>12.25</v>
      </c>
      <c r="I407" s="184"/>
      <c r="J407" s="184"/>
      <c r="K407" s="185">
        <f>ROUND(P407*H407,2)</f>
        <v>0</v>
      </c>
      <c r="L407" s="181" t="s">
        <v>154</v>
      </c>
      <c r="M407" s="38"/>
      <c r="N407" s="186" t="s">
        <v>1</v>
      </c>
      <c r="O407" s="187" t="s">
        <v>42</v>
      </c>
      <c r="P407" s="188">
        <f>I407+J407</f>
        <v>0</v>
      </c>
      <c r="Q407" s="188">
        <f>ROUND(I407*H407,2)</f>
        <v>0</v>
      </c>
      <c r="R407" s="188">
        <f>ROUND(J407*H407,2)</f>
        <v>0</v>
      </c>
      <c r="S407" s="76"/>
      <c r="T407" s="189">
        <f>S407*H407</f>
        <v>0</v>
      </c>
      <c r="U407" s="189">
        <v>0</v>
      </c>
      <c r="V407" s="189">
        <f>U407*H407</f>
        <v>0</v>
      </c>
      <c r="W407" s="189">
        <v>0</v>
      </c>
      <c r="X407" s="190">
        <f>W407*H407</f>
        <v>0</v>
      </c>
      <c r="Y407" s="37"/>
      <c r="Z407" s="37"/>
      <c r="AA407" s="37"/>
      <c r="AB407" s="37"/>
      <c r="AC407" s="37"/>
      <c r="AD407" s="37"/>
      <c r="AE407" s="37"/>
      <c r="AR407" s="191" t="s">
        <v>227</v>
      </c>
      <c r="AT407" s="191" t="s">
        <v>150</v>
      </c>
      <c r="AU407" s="191" t="s">
        <v>86</v>
      </c>
      <c r="AY407" s="18" t="s">
        <v>148</v>
      </c>
      <c r="BE407" s="192">
        <f>IF(O407="základní",K407,0)</f>
        <v>0</v>
      </c>
      <c r="BF407" s="192">
        <f>IF(O407="snížená",K407,0)</f>
        <v>0</v>
      </c>
      <c r="BG407" s="192">
        <f>IF(O407="zákl. přenesená",K407,0)</f>
        <v>0</v>
      </c>
      <c r="BH407" s="192">
        <f>IF(O407="sníž. přenesená",K407,0)</f>
        <v>0</v>
      </c>
      <c r="BI407" s="192">
        <f>IF(O407="nulová",K407,0)</f>
        <v>0</v>
      </c>
      <c r="BJ407" s="18" t="s">
        <v>84</v>
      </c>
      <c r="BK407" s="192">
        <f>ROUND(P407*H407,2)</f>
        <v>0</v>
      </c>
      <c r="BL407" s="18" t="s">
        <v>227</v>
      </c>
      <c r="BM407" s="191" t="s">
        <v>730</v>
      </c>
    </row>
    <row r="408" spans="1:51" s="13" customFormat="1" ht="12">
      <c r="A408" s="13"/>
      <c r="B408" s="193"/>
      <c r="C408" s="13"/>
      <c r="D408" s="194" t="s">
        <v>157</v>
      </c>
      <c r="E408" s="195" t="s">
        <v>1</v>
      </c>
      <c r="F408" s="196" t="s">
        <v>731</v>
      </c>
      <c r="G408" s="13"/>
      <c r="H408" s="197">
        <v>12.25</v>
      </c>
      <c r="I408" s="198"/>
      <c r="J408" s="198"/>
      <c r="K408" s="13"/>
      <c r="L408" s="13"/>
      <c r="M408" s="193"/>
      <c r="N408" s="199"/>
      <c r="O408" s="200"/>
      <c r="P408" s="200"/>
      <c r="Q408" s="200"/>
      <c r="R408" s="200"/>
      <c r="S408" s="200"/>
      <c r="T408" s="200"/>
      <c r="U408" s="200"/>
      <c r="V408" s="200"/>
      <c r="W408" s="200"/>
      <c r="X408" s="201"/>
      <c r="Y408" s="13"/>
      <c r="Z408" s="13"/>
      <c r="AA408" s="13"/>
      <c r="AB408" s="13"/>
      <c r="AC408" s="13"/>
      <c r="AD408" s="13"/>
      <c r="AE408" s="13"/>
      <c r="AT408" s="195" t="s">
        <v>157</v>
      </c>
      <c r="AU408" s="195" t="s">
        <v>86</v>
      </c>
      <c r="AV408" s="13" t="s">
        <v>86</v>
      </c>
      <c r="AW408" s="13" t="s">
        <v>4</v>
      </c>
      <c r="AX408" s="13" t="s">
        <v>84</v>
      </c>
      <c r="AY408" s="195" t="s">
        <v>148</v>
      </c>
    </row>
    <row r="409" spans="1:65" s="2" customFormat="1" ht="16.5" customHeight="1">
      <c r="A409" s="37"/>
      <c r="B409" s="178"/>
      <c r="C409" s="202" t="s">
        <v>732</v>
      </c>
      <c r="D409" s="202" t="s">
        <v>168</v>
      </c>
      <c r="E409" s="203" t="s">
        <v>733</v>
      </c>
      <c r="F409" s="204" t="s">
        <v>734</v>
      </c>
      <c r="G409" s="205" t="s">
        <v>181</v>
      </c>
      <c r="H409" s="206">
        <v>12.25</v>
      </c>
      <c r="I409" s="207"/>
      <c r="J409" s="208"/>
      <c r="K409" s="209">
        <f>ROUND(P409*H409,2)</f>
        <v>0</v>
      </c>
      <c r="L409" s="204" t="s">
        <v>1</v>
      </c>
      <c r="M409" s="210"/>
      <c r="N409" s="211" t="s">
        <v>1</v>
      </c>
      <c r="O409" s="187" t="s">
        <v>42</v>
      </c>
      <c r="P409" s="188">
        <f>I409+J409</f>
        <v>0</v>
      </c>
      <c r="Q409" s="188">
        <f>ROUND(I409*H409,2)</f>
        <v>0</v>
      </c>
      <c r="R409" s="188">
        <f>ROUND(J409*H409,2)</f>
        <v>0</v>
      </c>
      <c r="S409" s="76"/>
      <c r="T409" s="189">
        <f>S409*H409</f>
        <v>0</v>
      </c>
      <c r="U409" s="189">
        <v>2E-05</v>
      </c>
      <c r="V409" s="189">
        <f>U409*H409</f>
        <v>0.00024500000000000005</v>
      </c>
      <c r="W409" s="189">
        <v>0</v>
      </c>
      <c r="X409" s="190">
        <f>W409*H409</f>
        <v>0</v>
      </c>
      <c r="Y409" s="37"/>
      <c r="Z409" s="37"/>
      <c r="AA409" s="37"/>
      <c r="AB409" s="37"/>
      <c r="AC409" s="37"/>
      <c r="AD409" s="37"/>
      <c r="AE409" s="37"/>
      <c r="AR409" s="191" t="s">
        <v>310</v>
      </c>
      <c r="AT409" s="191" t="s">
        <v>168</v>
      </c>
      <c r="AU409" s="191" t="s">
        <v>86</v>
      </c>
      <c r="AY409" s="18" t="s">
        <v>148</v>
      </c>
      <c r="BE409" s="192">
        <f>IF(O409="základní",K409,0)</f>
        <v>0</v>
      </c>
      <c r="BF409" s="192">
        <f>IF(O409="snížená",K409,0)</f>
        <v>0</v>
      </c>
      <c r="BG409" s="192">
        <f>IF(O409="zákl. přenesená",K409,0)</f>
        <v>0</v>
      </c>
      <c r="BH409" s="192">
        <f>IF(O409="sníž. přenesená",K409,0)</f>
        <v>0</v>
      </c>
      <c r="BI409" s="192">
        <f>IF(O409="nulová",K409,0)</f>
        <v>0</v>
      </c>
      <c r="BJ409" s="18" t="s">
        <v>84</v>
      </c>
      <c r="BK409" s="192">
        <f>ROUND(P409*H409,2)</f>
        <v>0</v>
      </c>
      <c r="BL409" s="18" t="s">
        <v>227</v>
      </c>
      <c r="BM409" s="191" t="s">
        <v>735</v>
      </c>
    </row>
    <row r="410" spans="1:51" s="13" customFormat="1" ht="12">
      <c r="A410" s="13"/>
      <c r="B410" s="193"/>
      <c r="C410" s="13"/>
      <c r="D410" s="194" t="s">
        <v>157</v>
      </c>
      <c r="E410" s="195" t="s">
        <v>1</v>
      </c>
      <c r="F410" s="196" t="s">
        <v>731</v>
      </c>
      <c r="G410" s="13"/>
      <c r="H410" s="197">
        <v>12.25</v>
      </c>
      <c r="I410" s="198"/>
      <c r="J410" s="198"/>
      <c r="K410" s="13"/>
      <c r="L410" s="13"/>
      <c r="M410" s="193"/>
      <c r="N410" s="199"/>
      <c r="O410" s="200"/>
      <c r="P410" s="200"/>
      <c r="Q410" s="200"/>
      <c r="R410" s="200"/>
      <c r="S410" s="200"/>
      <c r="T410" s="200"/>
      <c r="U410" s="200"/>
      <c r="V410" s="200"/>
      <c r="W410" s="200"/>
      <c r="X410" s="201"/>
      <c r="Y410" s="13"/>
      <c r="Z410" s="13"/>
      <c r="AA410" s="13"/>
      <c r="AB410" s="13"/>
      <c r="AC410" s="13"/>
      <c r="AD410" s="13"/>
      <c r="AE410" s="13"/>
      <c r="AT410" s="195" t="s">
        <v>157</v>
      </c>
      <c r="AU410" s="195" t="s">
        <v>86</v>
      </c>
      <c r="AV410" s="13" t="s">
        <v>86</v>
      </c>
      <c r="AW410" s="13" t="s">
        <v>4</v>
      </c>
      <c r="AX410" s="13" t="s">
        <v>84</v>
      </c>
      <c r="AY410" s="195" t="s">
        <v>148</v>
      </c>
    </row>
    <row r="411" spans="1:65" s="2" customFormat="1" ht="24.15" customHeight="1">
      <c r="A411" s="37"/>
      <c r="B411" s="178"/>
      <c r="C411" s="179" t="s">
        <v>736</v>
      </c>
      <c r="D411" s="179" t="s">
        <v>150</v>
      </c>
      <c r="E411" s="180" t="s">
        <v>737</v>
      </c>
      <c r="F411" s="181" t="s">
        <v>738</v>
      </c>
      <c r="G411" s="182" t="s">
        <v>153</v>
      </c>
      <c r="H411" s="183">
        <v>78.574</v>
      </c>
      <c r="I411" s="184"/>
      <c r="J411" s="184"/>
      <c r="K411" s="185">
        <f>ROUND(P411*H411,2)</f>
        <v>0</v>
      </c>
      <c r="L411" s="181" t="s">
        <v>154</v>
      </c>
      <c r="M411" s="38"/>
      <c r="N411" s="186" t="s">
        <v>1</v>
      </c>
      <c r="O411" s="187" t="s">
        <v>42</v>
      </c>
      <c r="P411" s="188">
        <f>I411+J411</f>
        <v>0</v>
      </c>
      <c r="Q411" s="188">
        <f>ROUND(I411*H411,2)</f>
        <v>0</v>
      </c>
      <c r="R411" s="188">
        <f>ROUND(J411*H411,2)</f>
        <v>0</v>
      </c>
      <c r="S411" s="76"/>
      <c r="T411" s="189">
        <f>S411*H411</f>
        <v>0</v>
      </c>
      <c r="U411" s="189">
        <v>0</v>
      </c>
      <c r="V411" s="189">
        <f>U411*H411</f>
        <v>0</v>
      </c>
      <c r="W411" s="189">
        <v>0</v>
      </c>
      <c r="X411" s="190">
        <f>W411*H411</f>
        <v>0</v>
      </c>
      <c r="Y411" s="37"/>
      <c r="Z411" s="37"/>
      <c r="AA411" s="37"/>
      <c r="AB411" s="37"/>
      <c r="AC411" s="37"/>
      <c r="AD411" s="37"/>
      <c r="AE411" s="37"/>
      <c r="AR411" s="191" t="s">
        <v>227</v>
      </c>
      <c r="AT411" s="191" t="s">
        <v>150</v>
      </c>
      <c r="AU411" s="191" t="s">
        <v>86</v>
      </c>
      <c r="AY411" s="18" t="s">
        <v>148</v>
      </c>
      <c r="BE411" s="192">
        <f>IF(O411="základní",K411,0)</f>
        <v>0</v>
      </c>
      <c r="BF411" s="192">
        <f>IF(O411="snížená",K411,0)</f>
        <v>0</v>
      </c>
      <c r="BG411" s="192">
        <f>IF(O411="zákl. přenesená",K411,0)</f>
        <v>0</v>
      </c>
      <c r="BH411" s="192">
        <f>IF(O411="sníž. přenesená",K411,0)</f>
        <v>0</v>
      </c>
      <c r="BI411" s="192">
        <f>IF(O411="nulová",K411,0)</f>
        <v>0</v>
      </c>
      <c r="BJ411" s="18" t="s">
        <v>84</v>
      </c>
      <c r="BK411" s="192">
        <f>ROUND(P411*H411,2)</f>
        <v>0</v>
      </c>
      <c r="BL411" s="18" t="s">
        <v>227</v>
      </c>
      <c r="BM411" s="191" t="s">
        <v>739</v>
      </c>
    </row>
    <row r="412" spans="1:51" s="13" customFormat="1" ht="12">
      <c r="A412" s="13"/>
      <c r="B412" s="193"/>
      <c r="C412" s="13"/>
      <c r="D412" s="194" t="s">
        <v>157</v>
      </c>
      <c r="E412" s="195" t="s">
        <v>1</v>
      </c>
      <c r="F412" s="196" t="s">
        <v>740</v>
      </c>
      <c r="G412" s="13"/>
      <c r="H412" s="197">
        <v>78.574</v>
      </c>
      <c r="I412" s="198"/>
      <c r="J412" s="198"/>
      <c r="K412" s="13"/>
      <c r="L412" s="13"/>
      <c r="M412" s="193"/>
      <c r="N412" s="199"/>
      <c r="O412" s="200"/>
      <c r="P412" s="200"/>
      <c r="Q412" s="200"/>
      <c r="R412" s="200"/>
      <c r="S412" s="200"/>
      <c r="T412" s="200"/>
      <c r="U412" s="200"/>
      <c r="V412" s="200"/>
      <c r="W412" s="200"/>
      <c r="X412" s="201"/>
      <c r="Y412" s="13"/>
      <c r="Z412" s="13"/>
      <c r="AA412" s="13"/>
      <c r="AB412" s="13"/>
      <c r="AC412" s="13"/>
      <c r="AD412" s="13"/>
      <c r="AE412" s="13"/>
      <c r="AT412" s="195" t="s">
        <v>157</v>
      </c>
      <c r="AU412" s="195" t="s">
        <v>86</v>
      </c>
      <c r="AV412" s="13" t="s">
        <v>86</v>
      </c>
      <c r="AW412" s="13" t="s">
        <v>4</v>
      </c>
      <c r="AX412" s="13" t="s">
        <v>84</v>
      </c>
      <c r="AY412" s="195" t="s">
        <v>148</v>
      </c>
    </row>
    <row r="413" spans="1:65" s="2" customFormat="1" ht="24.15" customHeight="1">
      <c r="A413" s="37"/>
      <c r="B413" s="178"/>
      <c r="C413" s="202" t="s">
        <v>741</v>
      </c>
      <c r="D413" s="202" t="s">
        <v>168</v>
      </c>
      <c r="E413" s="203" t="s">
        <v>742</v>
      </c>
      <c r="F413" s="204" t="s">
        <v>743</v>
      </c>
      <c r="G413" s="205" t="s">
        <v>153</v>
      </c>
      <c r="H413" s="206">
        <v>90.36</v>
      </c>
      <c r="I413" s="207"/>
      <c r="J413" s="208"/>
      <c r="K413" s="209">
        <f>ROUND(P413*H413,2)</f>
        <v>0</v>
      </c>
      <c r="L413" s="204" t="s">
        <v>154</v>
      </c>
      <c r="M413" s="210"/>
      <c r="N413" s="211" t="s">
        <v>1</v>
      </c>
      <c r="O413" s="187" t="s">
        <v>42</v>
      </c>
      <c r="P413" s="188">
        <f>I413+J413</f>
        <v>0</v>
      </c>
      <c r="Q413" s="188">
        <f>ROUND(I413*H413,2)</f>
        <v>0</v>
      </c>
      <c r="R413" s="188">
        <f>ROUND(J413*H413,2)</f>
        <v>0</v>
      </c>
      <c r="S413" s="76"/>
      <c r="T413" s="189">
        <f>S413*H413</f>
        <v>0</v>
      </c>
      <c r="U413" s="189">
        <v>0.0003</v>
      </c>
      <c r="V413" s="189">
        <f>U413*H413</f>
        <v>0.027107999999999997</v>
      </c>
      <c r="W413" s="189">
        <v>0</v>
      </c>
      <c r="X413" s="190">
        <f>W413*H413</f>
        <v>0</v>
      </c>
      <c r="Y413" s="37"/>
      <c r="Z413" s="37"/>
      <c r="AA413" s="37"/>
      <c r="AB413" s="37"/>
      <c r="AC413" s="37"/>
      <c r="AD413" s="37"/>
      <c r="AE413" s="37"/>
      <c r="AR413" s="191" t="s">
        <v>310</v>
      </c>
      <c r="AT413" s="191" t="s">
        <v>168</v>
      </c>
      <c r="AU413" s="191" t="s">
        <v>86</v>
      </c>
      <c r="AY413" s="18" t="s">
        <v>148</v>
      </c>
      <c r="BE413" s="192">
        <f>IF(O413="základní",K413,0)</f>
        <v>0</v>
      </c>
      <c r="BF413" s="192">
        <f>IF(O413="snížená",K413,0)</f>
        <v>0</v>
      </c>
      <c r="BG413" s="192">
        <f>IF(O413="zákl. přenesená",K413,0)</f>
        <v>0</v>
      </c>
      <c r="BH413" s="192">
        <f>IF(O413="sníž. přenesená",K413,0)</f>
        <v>0</v>
      </c>
      <c r="BI413" s="192">
        <f>IF(O413="nulová",K413,0)</f>
        <v>0</v>
      </c>
      <c r="BJ413" s="18" t="s">
        <v>84</v>
      </c>
      <c r="BK413" s="192">
        <f>ROUND(P413*H413,2)</f>
        <v>0</v>
      </c>
      <c r="BL413" s="18" t="s">
        <v>227</v>
      </c>
      <c r="BM413" s="191" t="s">
        <v>744</v>
      </c>
    </row>
    <row r="414" spans="1:51" s="13" customFormat="1" ht="12">
      <c r="A414" s="13"/>
      <c r="B414" s="193"/>
      <c r="C414" s="13"/>
      <c r="D414" s="194" t="s">
        <v>157</v>
      </c>
      <c r="E414" s="13"/>
      <c r="F414" s="196" t="s">
        <v>745</v>
      </c>
      <c r="G414" s="13"/>
      <c r="H414" s="197">
        <v>90.36</v>
      </c>
      <c r="I414" s="198"/>
      <c r="J414" s="198"/>
      <c r="K414" s="13"/>
      <c r="L414" s="13"/>
      <c r="M414" s="193"/>
      <c r="N414" s="199"/>
      <c r="O414" s="200"/>
      <c r="P414" s="200"/>
      <c r="Q414" s="200"/>
      <c r="R414" s="200"/>
      <c r="S414" s="200"/>
      <c r="T414" s="200"/>
      <c r="U414" s="200"/>
      <c r="V414" s="200"/>
      <c r="W414" s="200"/>
      <c r="X414" s="201"/>
      <c r="Y414" s="13"/>
      <c r="Z414" s="13"/>
      <c r="AA414" s="13"/>
      <c r="AB414" s="13"/>
      <c r="AC414" s="13"/>
      <c r="AD414" s="13"/>
      <c r="AE414" s="13"/>
      <c r="AT414" s="195" t="s">
        <v>157</v>
      </c>
      <c r="AU414" s="195" t="s">
        <v>86</v>
      </c>
      <c r="AV414" s="13" t="s">
        <v>86</v>
      </c>
      <c r="AW414" s="13" t="s">
        <v>3</v>
      </c>
      <c r="AX414" s="13" t="s">
        <v>84</v>
      </c>
      <c r="AY414" s="195" t="s">
        <v>148</v>
      </c>
    </row>
    <row r="415" spans="1:65" s="2" customFormat="1" ht="24.15" customHeight="1">
      <c r="A415" s="37"/>
      <c r="B415" s="178"/>
      <c r="C415" s="179" t="s">
        <v>746</v>
      </c>
      <c r="D415" s="179" t="s">
        <v>150</v>
      </c>
      <c r="E415" s="180" t="s">
        <v>747</v>
      </c>
      <c r="F415" s="181" t="s">
        <v>748</v>
      </c>
      <c r="G415" s="182" t="s">
        <v>153</v>
      </c>
      <c r="H415" s="183">
        <v>78.574</v>
      </c>
      <c r="I415" s="184"/>
      <c r="J415" s="184"/>
      <c r="K415" s="185">
        <f>ROUND(P415*H415,2)</f>
        <v>0</v>
      </c>
      <c r="L415" s="181" t="s">
        <v>154</v>
      </c>
      <c r="M415" s="38"/>
      <c r="N415" s="186" t="s">
        <v>1</v>
      </c>
      <c r="O415" s="187" t="s">
        <v>42</v>
      </c>
      <c r="P415" s="188">
        <f>I415+J415</f>
        <v>0</v>
      </c>
      <c r="Q415" s="188">
        <f>ROUND(I415*H415,2)</f>
        <v>0</v>
      </c>
      <c r="R415" s="188">
        <f>ROUND(J415*H415,2)</f>
        <v>0</v>
      </c>
      <c r="S415" s="76"/>
      <c r="T415" s="189">
        <f>S415*H415</f>
        <v>0</v>
      </c>
      <c r="U415" s="189">
        <v>0</v>
      </c>
      <c r="V415" s="189">
        <f>U415*H415</f>
        <v>0</v>
      </c>
      <c r="W415" s="189">
        <v>0</v>
      </c>
      <c r="X415" s="190">
        <f>W415*H415</f>
        <v>0</v>
      </c>
      <c r="Y415" s="37"/>
      <c r="Z415" s="37"/>
      <c r="AA415" s="37"/>
      <c r="AB415" s="37"/>
      <c r="AC415" s="37"/>
      <c r="AD415" s="37"/>
      <c r="AE415" s="37"/>
      <c r="AR415" s="191" t="s">
        <v>227</v>
      </c>
      <c r="AT415" s="191" t="s">
        <v>150</v>
      </c>
      <c r="AU415" s="191" t="s">
        <v>86</v>
      </c>
      <c r="AY415" s="18" t="s">
        <v>148</v>
      </c>
      <c r="BE415" s="192">
        <f>IF(O415="základní",K415,0)</f>
        <v>0</v>
      </c>
      <c r="BF415" s="192">
        <f>IF(O415="snížená",K415,0)</f>
        <v>0</v>
      </c>
      <c r="BG415" s="192">
        <f>IF(O415="zákl. přenesená",K415,0)</f>
        <v>0</v>
      </c>
      <c r="BH415" s="192">
        <f>IF(O415="sníž. přenesená",K415,0)</f>
        <v>0</v>
      </c>
      <c r="BI415" s="192">
        <f>IF(O415="nulová",K415,0)</f>
        <v>0</v>
      </c>
      <c r="BJ415" s="18" t="s">
        <v>84</v>
      </c>
      <c r="BK415" s="192">
        <f>ROUND(P415*H415,2)</f>
        <v>0</v>
      </c>
      <c r="BL415" s="18" t="s">
        <v>227</v>
      </c>
      <c r="BM415" s="191" t="s">
        <v>749</v>
      </c>
    </row>
    <row r="416" spans="1:65" s="2" customFormat="1" ht="24.15" customHeight="1">
      <c r="A416" s="37"/>
      <c r="B416" s="178"/>
      <c r="C416" s="202" t="s">
        <v>750</v>
      </c>
      <c r="D416" s="202" t="s">
        <v>168</v>
      </c>
      <c r="E416" s="203" t="s">
        <v>751</v>
      </c>
      <c r="F416" s="204" t="s">
        <v>752</v>
      </c>
      <c r="G416" s="205" t="s">
        <v>153</v>
      </c>
      <c r="H416" s="206">
        <v>90.36</v>
      </c>
      <c r="I416" s="207"/>
      <c r="J416" s="208"/>
      <c r="K416" s="209">
        <f>ROUND(P416*H416,2)</f>
        <v>0</v>
      </c>
      <c r="L416" s="204" t="s">
        <v>154</v>
      </c>
      <c r="M416" s="210"/>
      <c r="N416" s="211" t="s">
        <v>1</v>
      </c>
      <c r="O416" s="187" t="s">
        <v>42</v>
      </c>
      <c r="P416" s="188">
        <f>I416+J416</f>
        <v>0</v>
      </c>
      <c r="Q416" s="188">
        <f>ROUND(I416*H416,2)</f>
        <v>0</v>
      </c>
      <c r="R416" s="188">
        <f>ROUND(J416*H416,2)</f>
        <v>0</v>
      </c>
      <c r="S416" s="76"/>
      <c r="T416" s="189">
        <f>S416*H416</f>
        <v>0</v>
      </c>
      <c r="U416" s="189">
        <v>0.0002</v>
      </c>
      <c r="V416" s="189">
        <f>U416*H416</f>
        <v>0.018072</v>
      </c>
      <c r="W416" s="189">
        <v>0</v>
      </c>
      <c r="X416" s="190">
        <f>W416*H416</f>
        <v>0</v>
      </c>
      <c r="Y416" s="37"/>
      <c r="Z416" s="37"/>
      <c r="AA416" s="37"/>
      <c r="AB416" s="37"/>
      <c r="AC416" s="37"/>
      <c r="AD416" s="37"/>
      <c r="AE416" s="37"/>
      <c r="AR416" s="191" t="s">
        <v>310</v>
      </c>
      <c r="AT416" s="191" t="s">
        <v>168</v>
      </c>
      <c r="AU416" s="191" t="s">
        <v>86</v>
      </c>
      <c r="AY416" s="18" t="s">
        <v>148</v>
      </c>
      <c r="BE416" s="192">
        <f>IF(O416="základní",K416,0)</f>
        <v>0</v>
      </c>
      <c r="BF416" s="192">
        <f>IF(O416="snížená",K416,0)</f>
        <v>0</v>
      </c>
      <c r="BG416" s="192">
        <f>IF(O416="zákl. přenesená",K416,0)</f>
        <v>0</v>
      </c>
      <c r="BH416" s="192">
        <f>IF(O416="sníž. přenesená",K416,0)</f>
        <v>0</v>
      </c>
      <c r="BI416" s="192">
        <f>IF(O416="nulová",K416,0)</f>
        <v>0</v>
      </c>
      <c r="BJ416" s="18" t="s">
        <v>84</v>
      </c>
      <c r="BK416" s="192">
        <f>ROUND(P416*H416,2)</f>
        <v>0</v>
      </c>
      <c r="BL416" s="18" t="s">
        <v>227</v>
      </c>
      <c r="BM416" s="191" t="s">
        <v>753</v>
      </c>
    </row>
    <row r="417" spans="1:51" s="13" customFormat="1" ht="12">
      <c r="A417" s="13"/>
      <c r="B417" s="193"/>
      <c r="C417" s="13"/>
      <c r="D417" s="194" t="s">
        <v>157</v>
      </c>
      <c r="E417" s="13"/>
      <c r="F417" s="196" t="s">
        <v>745</v>
      </c>
      <c r="G417" s="13"/>
      <c r="H417" s="197">
        <v>90.36</v>
      </c>
      <c r="I417" s="198"/>
      <c r="J417" s="198"/>
      <c r="K417" s="13"/>
      <c r="L417" s="13"/>
      <c r="M417" s="193"/>
      <c r="N417" s="199"/>
      <c r="O417" s="200"/>
      <c r="P417" s="200"/>
      <c r="Q417" s="200"/>
      <c r="R417" s="200"/>
      <c r="S417" s="200"/>
      <c r="T417" s="200"/>
      <c r="U417" s="200"/>
      <c r="V417" s="200"/>
      <c r="W417" s="200"/>
      <c r="X417" s="201"/>
      <c r="Y417" s="13"/>
      <c r="Z417" s="13"/>
      <c r="AA417" s="13"/>
      <c r="AB417" s="13"/>
      <c r="AC417" s="13"/>
      <c r="AD417" s="13"/>
      <c r="AE417" s="13"/>
      <c r="AT417" s="195" t="s">
        <v>157</v>
      </c>
      <c r="AU417" s="195" t="s">
        <v>86</v>
      </c>
      <c r="AV417" s="13" t="s">
        <v>86</v>
      </c>
      <c r="AW417" s="13" t="s">
        <v>3</v>
      </c>
      <c r="AX417" s="13" t="s">
        <v>84</v>
      </c>
      <c r="AY417" s="195" t="s">
        <v>148</v>
      </c>
    </row>
    <row r="418" spans="1:65" s="2" customFormat="1" ht="16.5" customHeight="1">
      <c r="A418" s="37"/>
      <c r="B418" s="178"/>
      <c r="C418" s="179" t="s">
        <v>754</v>
      </c>
      <c r="D418" s="179" t="s">
        <v>150</v>
      </c>
      <c r="E418" s="180" t="s">
        <v>755</v>
      </c>
      <c r="F418" s="181" t="s">
        <v>756</v>
      </c>
      <c r="G418" s="182" t="s">
        <v>153</v>
      </c>
      <c r="H418" s="183">
        <v>74.034</v>
      </c>
      <c r="I418" s="184"/>
      <c r="J418" s="184"/>
      <c r="K418" s="185">
        <f>ROUND(P418*H418,2)</f>
        <v>0</v>
      </c>
      <c r="L418" s="181" t="s">
        <v>1</v>
      </c>
      <c r="M418" s="38"/>
      <c r="N418" s="186" t="s">
        <v>1</v>
      </c>
      <c r="O418" s="187" t="s">
        <v>42</v>
      </c>
      <c r="P418" s="188">
        <f>I418+J418</f>
        <v>0</v>
      </c>
      <c r="Q418" s="188">
        <f>ROUND(I418*H418,2)</f>
        <v>0</v>
      </c>
      <c r="R418" s="188">
        <f>ROUND(J418*H418,2)</f>
        <v>0</v>
      </c>
      <c r="S418" s="76"/>
      <c r="T418" s="189">
        <f>S418*H418</f>
        <v>0</v>
      </c>
      <c r="U418" s="189">
        <v>0</v>
      </c>
      <c r="V418" s="189">
        <f>U418*H418</f>
        <v>0</v>
      </c>
      <c r="W418" s="189">
        <v>0</v>
      </c>
      <c r="X418" s="190">
        <f>W418*H418</f>
        <v>0</v>
      </c>
      <c r="Y418" s="37"/>
      <c r="Z418" s="37"/>
      <c r="AA418" s="37"/>
      <c r="AB418" s="37"/>
      <c r="AC418" s="37"/>
      <c r="AD418" s="37"/>
      <c r="AE418" s="37"/>
      <c r="AR418" s="191" t="s">
        <v>227</v>
      </c>
      <c r="AT418" s="191" t="s">
        <v>150</v>
      </c>
      <c r="AU418" s="191" t="s">
        <v>86</v>
      </c>
      <c r="AY418" s="18" t="s">
        <v>148</v>
      </c>
      <c r="BE418" s="192">
        <f>IF(O418="základní",K418,0)</f>
        <v>0</v>
      </c>
      <c r="BF418" s="192">
        <f>IF(O418="snížená",K418,0)</f>
        <v>0</v>
      </c>
      <c r="BG418" s="192">
        <f>IF(O418="zákl. přenesená",K418,0)</f>
        <v>0</v>
      </c>
      <c r="BH418" s="192">
        <f>IF(O418="sníž. přenesená",K418,0)</f>
        <v>0</v>
      </c>
      <c r="BI418" s="192">
        <f>IF(O418="nulová",K418,0)</f>
        <v>0</v>
      </c>
      <c r="BJ418" s="18" t="s">
        <v>84</v>
      </c>
      <c r="BK418" s="192">
        <f>ROUND(P418*H418,2)</f>
        <v>0</v>
      </c>
      <c r="BL418" s="18" t="s">
        <v>227</v>
      </c>
      <c r="BM418" s="191" t="s">
        <v>757</v>
      </c>
    </row>
    <row r="419" spans="1:65" s="2" customFormat="1" ht="24.15" customHeight="1">
      <c r="A419" s="37"/>
      <c r="B419" s="178"/>
      <c r="C419" s="179" t="s">
        <v>758</v>
      </c>
      <c r="D419" s="179" t="s">
        <v>150</v>
      </c>
      <c r="E419" s="180" t="s">
        <v>759</v>
      </c>
      <c r="F419" s="181" t="s">
        <v>760</v>
      </c>
      <c r="G419" s="182" t="s">
        <v>674</v>
      </c>
      <c r="H419" s="228"/>
      <c r="I419" s="184"/>
      <c r="J419" s="184"/>
      <c r="K419" s="185">
        <f>ROUND(P419*H419,2)</f>
        <v>0</v>
      </c>
      <c r="L419" s="181" t="s">
        <v>154</v>
      </c>
      <c r="M419" s="38"/>
      <c r="N419" s="186" t="s">
        <v>1</v>
      </c>
      <c r="O419" s="187" t="s">
        <v>42</v>
      </c>
      <c r="P419" s="188">
        <f>I419+J419</f>
        <v>0</v>
      </c>
      <c r="Q419" s="188">
        <f>ROUND(I419*H419,2)</f>
        <v>0</v>
      </c>
      <c r="R419" s="188">
        <f>ROUND(J419*H419,2)</f>
        <v>0</v>
      </c>
      <c r="S419" s="76"/>
      <c r="T419" s="189">
        <f>S419*H419</f>
        <v>0</v>
      </c>
      <c r="U419" s="189">
        <v>0</v>
      </c>
      <c r="V419" s="189">
        <f>U419*H419</f>
        <v>0</v>
      </c>
      <c r="W419" s="189">
        <v>0</v>
      </c>
      <c r="X419" s="190">
        <f>W419*H419</f>
        <v>0</v>
      </c>
      <c r="Y419" s="37"/>
      <c r="Z419" s="37"/>
      <c r="AA419" s="37"/>
      <c r="AB419" s="37"/>
      <c r="AC419" s="37"/>
      <c r="AD419" s="37"/>
      <c r="AE419" s="37"/>
      <c r="AR419" s="191" t="s">
        <v>155</v>
      </c>
      <c r="AT419" s="191" t="s">
        <v>150</v>
      </c>
      <c r="AU419" s="191" t="s">
        <v>86</v>
      </c>
      <c r="AY419" s="18" t="s">
        <v>148</v>
      </c>
      <c r="BE419" s="192">
        <f>IF(O419="základní",K419,0)</f>
        <v>0</v>
      </c>
      <c r="BF419" s="192">
        <f>IF(O419="snížená",K419,0)</f>
        <v>0</v>
      </c>
      <c r="BG419" s="192">
        <f>IF(O419="zákl. přenesená",K419,0)</f>
        <v>0</v>
      </c>
      <c r="BH419" s="192">
        <f>IF(O419="sníž. přenesená",K419,0)</f>
        <v>0</v>
      </c>
      <c r="BI419" s="192">
        <f>IF(O419="nulová",K419,0)</f>
        <v>0</v>
      </c>
      <c r="BJ419" s="18" t="s">
        <v>84</v>
      </c>
      <c r="BK419" s="192">
        <f>ROUND(P419*H419,2)</f>
        <v>0</v>
      </c>
      <c r="BL419" s="18" t="s">
        <v>155</v>
      </c>
      <c r="BM419" s="191" t="s">
        <v>761</v>
      </c>
    </row>
    <row r="420" spans="1:63" s="12" customFormat="1" ht="22.8" customHeight="1">
      <c r="A420" s="12"/>
      <c r="B420" s="164"/>
      <c r="C420" s="12"/>
      <c r="D420" s="165" t="s">
        <v>78</v>
      </c>
      <c r="E420" s="176" t="s">
        <v>762</v>
      </c>
      <c r="F420" s="176" t="s">
        <v>763</v>
      </c>
      <c r="G420" s="12"/>
      <c r="H420" s="12"/>
      <c r="I420" s="167"/>
      <c r="J420" s="167"/>
      <c r="K420" s="177">
        <f>BK420</f>
        <v>0</v>
      </c>
      <c r="L420" s="12"/>
      <c r="M420" s="164"/>
      <c r="N420" s="169"/>
      <c r="O420" s="170"/>
      <c r="P420" s="170"/>
      <c r="Q420" s="171">
        <f>SUM(Q421:Q440)</f>
        <v>0</v>
      </c>
      <c r="R420" s="171">
        <f>SUM(R421:R440)</f>
        <v>0</v>
      </c>
      <c r="S420" s="170"/>
      <c r="T420" s="172">
        <f>SUM(T421:T440)</f>
        <v>0</v>
      </c>
      <c r="U420" s="170"/>
      <c r="V420" s="172">
        <f>SUM(V421:V440)</f>
        <v>0.5991368199999999</v>
      </c>
      <c r="W420" s="170"/>
      <c r="X420" s="173">
        <f>SUM(X421:X440)</f>
        <v>0</v>
      </c>
      <c r="Y420" s="12"/>
      <c r="Z420" s="12"/>
      <c r="AA420" s="12"/>
      <c r="AB420" s="12"/>
      <c r="AC420" s="12"/>
      <c r="AD420" s="12"/>
      <c r="AE420" s="12"/>
      <c r="AR420" s="165" t="s">
        <v>86</v>
      </c>
      <c r="AT420" s="174" t="s">
        <v>78</v>
      </c>
      <c r="AU420" s="174" t="s">
        <v>84</v>
      </c>
      <c r="AY420" s="165" t="s">
        <v>148</v>
      </c>
      <c r="BK420" s="175">
        <f>SUM(BK421:BK440)</f>
        <v>0</v>
      </c>
    </row>
    <row r="421" spans="1:65" s="2" customFormat="1" ht="24.15" customHeight="1">
      <c r="A421" s="37"/>
      <c r="B421" s="178"/>
      <c r="C421" s="179" t="s">
        <v>764</v>
      </c>
      <c r="D421" s="179" t="s">
        <v>150</v>
      </c>
      <c r="E421" s="180" t="s">
        <v>765</v>
      </c>
      <c r="F421" s="181" t="s">
        <v>766</v>
      </c>
      <c r="G421" s="182" t="s">
        <v>153</v>
      </c>
      <c r="H421" s="183">
        <v>8.73</v>
      </c>
      <c r="I421" s="184"/>
      <c r="J421" s="184"/>
      <c r="K421" s="185">
        <f>ROUND(P421*H421,2)</f>
        <v>0</v>
      </c>
      <c r="L421" s="181" t="s">
        <v>154</v>
      </c>
      <c r="M421" s="38"/>
      <c r="N421" s="186" t="s">
        <v>1</v>
      </c>
      <c r="O421" s="187" t="s">
        <v>42</v>
      </c>
      <c r="P421" s="188">
        <f>I421+J421</f>
        <v>0</v>
      </c>
      <c r="Q421" s="188">
        <f>ROUND(I421*H421,2)</f>
        <v>0</v>
      </c>
      <c r="R421" s="188">
        <f>ROUND(J421*H421,2)</f>
        <v>0</v>
      </c>
      <c r="S421" s="76"/>
      <c r="T421" s="189">
        <f>S421*H421</f>
        <v>0</v>
      </c>
      <c r="U421" s="189">
        <v>0.006</v>
      </c>
      <c r="V421" s="189">
        <f>U421*H421</f>
        <v>0.05238</v>
      </c>
      <c r="W421" s="189">
        <v>0</v>
      </c>
      <c r="X421" s="190">
        <f>W421*H421</f>
        <v>0</v>
      </c>
      <c r="Y421" s="37"/>
      <c r="Z421" s="37"/>
      <c r="AA421" s="37"/>
      <c r="AB421" s="37"/>
      <c r="AC421" s="37"/>
      <c r="AD421" s="37"/>
      <c r="AE421" s="37"/>
      <c r="AR421" s="191" t="s">
        <v>227</v>
      </c>
      <c r="AT421" s="191" t="s">
        <v>150</v>
      </c>
      <c r="AU421" s="191" t="s">
        <v>86</v>
      </c>
      <c r="AY421" s="18" t="s">
        <v>148</v>
      </c>
      <c r="BE421" s="192">
        <f>IF(O421="základní",K421,0)</f>
        <v>0</v>
      </c>
      <c r="BF421" s="192">
        <f>IF(O421="snížená",K421,0)</f>
        <v>0</v>
      </c>
      <c r="BG421" s="192">
        <f>IF(O421="zákl. přenesená",K421,0)</f>
        <v>0</v>
      </c>
      <c r="BH421" s="192">
        <f>IF(O421="sníž. přenesená",K421,0)</f>
        <v>0</v>
      </c>
      <c r="BI421" s="192">
        <f>IF(O421="nulová",K421,0)</f>
        <v>0</v>
      </c>
      <c r="BJ421" s="18" t="s">
        <v>84</v>
      </c>
      <c r="BK421" s="192">
        <f>ROUND(P421*H421,2)</f>
        <v>0</v>
      </c>
      <c r="BL421" s="18" t="s">
        <v>227</v>
      </c>
      <c r="BM421" s="191" t="s">
        <v>767</v>
      </c>
    </row>
    <row r="422" spans="1:51" s="13" customFormat="1" ht="12">
      <c r="A422" s="13"/>
      <c r="B422" s="193"/>
      <c r="C422" s="13"/>
      <c r="D422" s="194" t="s">
        <v>157</v>
      </c>
      <c r="E422" s="195" t="s">
        <v>1</v>
      </c>
      <c r="F422" s="196" t="s">
        <v>768</v>
      </c>
      <c r="G422" s="13"/>
      <c r="H422" s="197">
        <v>4.04</v>
      </c>
      <c r="I422" s="198"/>
      <c r="J422" s="198"/>
      <c r="K422" s="13"/>
      <c r="L422" s="13"/>
      <c r="M422" s="193"/>
      <c r="N422" s="199"/>
      <c r="O422" s="200"/>
      <c r="P422" s="200"/>
      <c r="Q422" s="200"/>
      <c r="R422" s="200"/>
      <c r="S422" s="200"/>
      <c r="T422" s="200"/>
      <c r="U422" s="200"/>
      <c r="V422" s="200"/>
      <c r="W422" s="200"/>
      <c r="X422" s="201"/>
      <c r="Y422" s="13"/>
      <c r="Z422" s="13"/>
      <c r="AA422" s="13"/>
      <c r="AB422" s="13"/>
      <c r="AC422" s="13"/>
      <c r="AD422" s="13"/>
      <c r="AE422" s="13"/>
      <c r="AT422" s="195" t="s">
        <v>157</v>
      </c>
      <c r="AU422" s="195" t="s">
        <v>86</v>
      </c>
      <c r="AV422" s="13" t="s">
        <v>86</v>
      </c>
      <c r="AW422" s="13" t="s">
        <v>4</v>
      </c>
      <c r="AX422" s="13" t="s">
        <v>79</v>
      </c>
      <c r="AY422" s="195" t="s">
        <v>148</v>
      </c>
    </row>
    <row r="423" spans="1:51" s="13" customFormat="1" ht="12">
      <c r="A423" s="13"/>
      <c r="B423" s="193"/>
      <c r="C423" s="13"/>
      <c r="D423" s="194" t="s">
        <v>157</v>
      </c>
      <c r="E423" s="195" t="s">
        <v>1</v>
      </c>
      <c r="F423" s="196" t="s">
        <v>769</v>
      </c>
      <c r="G423" s="13"/>
      <c r="H423" s="197">
        <v>1.59</v>
      </c>
      <c r="I423" s="198"/>
      <c r="J423" s="198"/>
      <c r="K423" s="13"/>
      <c r="L423" s="13"/>
      <c r="M423" s="193"/>
      <c r="N423" s="199"/>
      <c r="O423" s="200"/>
      <c r="P423" s="200"/>
      <c r="Q423" s="200"/>
      <c r="R423" s="200"/>
      <c r="S423" s="200"/>
      <c r="T423" s="200"/>
      <c r="U423" s="200"/>
      <c r="V423" s="200"/>
      <c r="W423" s="200"/>
      <c r="X423" s="201"/>
      <c r="Y423" s="13"/>
      <c r="Z423" s="13"/>
      <c r="AA423" s="13"/>
      <c r="AB423" s="13"/>
      <c r="AC423" s="13"/>
      <c r="AD423" s="13"/>
      <c r="AE423" s="13"/>
      <c r="AT423" s="195" t="s">
        <v>157</v>
      </c>
      <c r="AU423" s="195" t="s">
        <v>86</v>
      </c>
      <c r="AV423" s="13" t="s">
        <v>86</v>
      </c>
      <c r="AW423" s="13" t="s">
        <v>4</v>
      </c>
      <c r="AX423" s="13" t="s">
        <v>79</v>
      </c>
      <c r="AY423" s="195" t="s">
        <v>148</v>
      </c>
    </row>
    <row r="424" spans="1:51" s="13" customFormat="1" ht="12">
      <c r="A424" s="13"/>
      <c r="B424" s="193"/>
      <c r="C424" s="13"/>
      <c r="D424" s="194" t="s">
        <v>157</v>
      </c>
      <c r="E424" s="195" t="s">
        <v>1</v>
      </c>
      <c r="F424" s="196" t="s">
        <v>770</v>
      </c>
      <c r="G424" s="13"/>
      <c r="H424" s="197">
        <v>3.1</v>
      </c>
      <c r="I424" s="198"/>
      <c r="J424" s="198"/>
      <c r="K424" s="13"/>
      <c r="L424" s="13"/>
      <c r="M424" s="193"/>
      <c r="N424" s="199"/>
      <c r="O424" s="200"/>
      <c r="P424" s="200"/>
      <c r="Q424" s="200"/>
      <c r="R424" s="200"/>
      <c r="S424" s="200"/>
      <c r="T424" s="200"/>
      <c r="U424" s="200"/>
      <c r="V424" s="200"/>
      <c r="W424" s="200"/>
      <c r="X424" s="201"/>
      <c r="Y424" s="13"/>
      <c r="Z424" s="13"/>
      <c r="AA424" s="13"/>
      <c r="AB424" s="13"/>
      <c r="AC424" s="13"/>
      <c r="AD424" s="13"/>
      <c r="AE424" s="13"/>
      <c r="AT424" s="195" t="s">
        <v>157</v>
      </c>
      <c r="AU424" s="195" t="s">
        <v>86</v>
      </c>
      <c r="AV424" s="13" t="s">
        <v>86</v>
      </c>
      <c r="AW424" s="13" t="s">
        <v>4</v>
      </c>
      <c r="AX424" s="13" t="s">
        <v>79</v>
      </c>
      <c r="AY424" s="195" t="s">
        <v>148</v>
      </c>
    </row>
    <row r="425" spans="1:51" s="14" customFormat="1" ht="12">
      <c r="A425" s="14"/>
      <c r="B425" s="212"/>
      <c r="C425" s="14"/>
      <c r="D425" s="194" t="s">
        <v>157</v>
      </c>
      <c r="E425" s="213" t="s">
        <v>1</v>
      </c>
      <c r="F425" s="214" t="s">
        <v>223</v>
      </c>
      <c r="G425" s="14"/>
      <c r="H425" s="215">
        <v>8.73</v>
      </c>
      <c r="I425" s="216"/>
      <c r="J425" s="216"/>
      <c r="K425" s="14"/>
      <c r="L425" s="14"/>
      <c r="M425" s="212"/>
      <c r="N425" s="217"/>
      <c r="O425" s="218"/>
      <c r="P425" s="218"/>
      <c r="Q425" s="218"/>
      <c r="R425" s="218"/>
      <c r="S425" s="218"/>
      <c r="T425" s="218"/>
      <c r="U425" s="218"/>
      <c r="V425" s="218"/>
      <c r="W425" s="218"/>
      <c r="X425" s="219"/>
      <c r="Y425" s="14"/>
      <c r="Z425" s="14"/>
      <c r="AA425" s="14"/>
      <c r="AB425" s="14"/>
      <c r="AC425" s="14"/>
      <c r="AD425" s="14"/>
      <c r="AE425" s="14"/>
      <c r="AT425" s="213" t="s">
        <v>157</v>
      </c>
      <c r="AU425" s="213" t="s">
        <v>86</v>
      </c>
      <c r="AV425" s="14" t="s">
        <v>155</v>
      </c>
      <c r="AW425" s="14" t="s">
        <v>4</v>
      </c>
      <c r="AX425" s="14" t="s">
        <v>84</v>
      </c>
      <c r="AY425" s="213" t="s">
        <v>148</v>
      </c>
    </row>
    <row r="426" spans="1:65" s="2" customFormat="1" ht="24.15" customHeight="1">
      <c r="A426" s="37"/>
      <c r="B426" s="178"/>
      <c r="C426" s="202" t="s">
        <v>771</v>
      </c>
      <c r="D426" s="202" t="s">
        <v>168</v>
      </c>
      <c r="E426" s="203" t="s">
        <v>772</v>
      </c>
      <c r="F426" s="204" t="s">
        <v>773</v>
      </c>
      <c r="G426" s="205" t="s">
        <v>153</v>
      </c>
      <c r="H426" s="206">
        <v>8.304</v>
      </c>
      <c r="I426" s="207"/>
      <c r="J426" s="208"/>
      <c r="K426" s="209">
        <f>ROUND(P426*H426,2)</f>
        <v>0</v>
      </c>
      <c r="L426" s="204" t="s">
        <v>154</v>
      </c>
      <c r="M426" s="210"/>
      <c r="N426" s="211" t="s">
        <v>1</v>
      </c>
      <c r="O426" s="187" t="s">
        <v>42</v>
      </c>
      <c r="P426" s="188">
        <f>I426+J426</f>
        <v>0</v>
      </c>
      <c r="Q426" s="188">
        <f>ROUND(I426*H426,2)</f>
        <v>0</v>
      </c>
      <c r="R426" s="188">
        <f>ROUND(J426*H426,2)</f>
        <v>0</v>
      </c>
      <c r="S426" s="76"/>
      <c r="T426" s="189">
        <f>S426*H426</f>
        <v>0</v>
      </c>
      <c r="U426" s="189">
        <v>0.00354</v>
      </c>
      <c r="V426" s="189">
        <f>U426*H426</f>
        <v>0.02939616</v>
      </c>
      <c r="W426" s="189">
        <v>0</v>
      </c>
      <c r="X426" s="190">
        <f>W426*H426</f>
        <v>0</v>
      </c>
      <c r="Y426" s="37"/>
      <c r="Z426" s="37"/>
      <c r="AA426" s="37"/>
      <c r="AB426" s="37"/>
      <c r="AC426" s="37"/>
      <c r="AD426" s="37"/>
      <c r="AE426" s="37"/>
      <c r="AR426" s="191" t="s">
        <v>310</v>
      </c>
      <c r="AT426" s="191" t="s">
        <v>168</v>
      </c>
      <c r="AU426" s="191" t="s">
        <v>86</v>
      </c>
      <c r="AY426" s="18" t="s">
        <v>148</v>
      </c>
      <c r="BE426" s="192">
        <f>IF(O426="základní",K426,0)</f>
        <v>0</v>
      </c>
      <c r="BF426" s="192">
        <f>IF(O426="snížená",K426,0)</f>
        <v>0</v>
      </c>
      <c r="BG426" s="192">
        <f>IF(O426="zákl. přenesená",K426,0)</f>
        <v>0</v>
      </c>
      <c r="BH426" s="192">
        <f>IF(O426="sníž. přenesená",K426,0)</f>
        <v>0</v>
      </c>
      <c r="BI426" s="192">
        <f>IF(O426="nulová",K426,0)</f>
        <v>0</v>
      </c>
      <c r="BJ426" s="18" t="s">
        <v>84</v>
      </c>
      <c r="BK426" s="192">
        <f>ROUND(P426*H426,2)</f>
        <v>0</v>
      </c>
      <c r="BL426" s="18" t="s">
        <v>227</v>
      </c>
      <c r="BM426" s="191" t="s">
        <v>774</v>
      </c>
    </row>
    <row r="427" spans="1:51" s="13" customFormat="1" ht="12">
      <c r="A427" s="13"/>
      <c r="B427" s="193"/>
      <c r="C427" s="13"/>
      <c r="D427" s="194" t="s">
        <v>157</v>
      </c>
      <c r="E427" s="13"/>
      <c r="F427" s="196" t="s">
        <v>775</v>
      </c>
      <c r="G427" s="13"/>
      <c r="H427" s="197">
        <v>8.304</v>
      </c>
      <c r="I427" s="198"/>
      <c r="J427" s="198"/>
      <c r="K427" s="13"/>
      <c r="L427" s="13"/>
      <c r="M427" s="193"/>
      <c r="N427" s="199"/>
      <c r="O427" s="200"/>
      <c r="P427" s="200"/>
      <c r="Q427" s="200"/>
      <c r="R427" s="200"/>
      <c r="S427" s="200"/>
      <c r="T427" s="200"/>
      <c r="U427" s="200"/>
      <c r="V427" s="200"/>
      <c r="W427" s="200"/>
      <c r="X427" s="201"/>
      <c r="Y427" s="13"/>
      <c r="Z427" s="13"/>
      <c r="AA427" s="13"/>
      <c r="AB427" s="13"/>
      <c r="AC427" s="13"/>
      <c r="AD427" s="13"/>
      <c r="AE427" s="13"/>
      <c r="AT427" s="195" t="s">
        <v>157</v>
      </c>
      <c r="AU427" s="195" t="s">
        <v>86</v>
      </c>
      <c r="AV427" s="13" t="s">
        <v>86</v>
      </c>
      <c r="AW427" s="13" t="s">
        <v>3</v>
      </c>
      <c r="AX427" s="13" t="s">
        <v>84</v>
      </c>
      <c r="AY427" s="195" t="s">
        <v>148</v>
      </c>
    </row>
    <row r="428" spans="1:65" s="2" customFormat="1" ht="24.15" customHeight="1">
      <c r="A428" s="37"/>
      <c r="B428" s="178"/>
      <c r="C428" s="202" t="s">
        <v>776</v>
      </c>
      <c r="D428" s="202" t="s">
        <v>168</v>
      </c>
      <c r="E428" s="203" t="s">
        <v>412</v>
      </c>
      <c r="F428" s="204" t="s">
        <v>413</v>
      </c>
      <c r="G428" s="205" t="s">
        <v>153</v>
      </c>
      <c r="H428" s="206">
        <v>1.829</v>
      </c>
      <c r="I428" s="207"/>
      <c r="J428" s="208"/>
      <c r="K428" s="209">
        <f>ROUND(P428*H428,2)</f>
        <v>0</v>
      </c>
      <c r="L428" s="204" t="s">
        <v>154</v>
      </c>
      <c r="M428" s="210"/>
      <c r="N428" s="211" t="s">
        <v>1</v>
      </c>
      <c r="O428" s="187" t="s">
        <v>42</v>
      </c>
      <c r="P428" s="188">
        <f>I428+J428</f>
        <v>0</v>
      </c>
      <c r="Q428" s="188">
        <f>ROUND(I428*H428,2)</f>
        <v>0</v>
      </c>
      <c r="R428" s="188">
        <f>ROUND(J428*H428,2)</f>
        <v>0</v>
      </c>
      <c r="S428" s="76"/>
      <c r="T428" s="189">
        <f>S428*H428</f>
        <v>0</v>
      </c>
      <c r="U428" s="189">
        <v>0.00188</v>
      </c>
      <c r="V428" s="189">
        <f>U428*H428</f>
        <v>0.00343852</v>
      </c>
      <c r="W428" s="189">
        <v>0</v>
      </c>
      <c r="X428" s="190">
        <f>W428*H428</f>
        <v>0</v>
      </c>
      <c r="Y428" s="37"/>
      <c r="Z428" s="37"/>
      <c r="AA428" s="37"/>
      <c r="AB428" s="37"/>
      <c r="AC428" s="37"/>
      <c r="AD428" s="37"/>
      <c r="AE428" s="37"/>
      <c r="AR428" s="191" t="s">
        <v>310</v>
      </c>
      <c r="AT428" s="191" t="s">
        <v>168</v>
      </c>
      <c r="AU428" s="191" t="s">
        <v>86</v>
      </c>
      <c r="AY428" s="18" t="s">
        <v>148</v>
      </c>
      <c r="BE428" s="192">
        <f>IF(O428="základní",K428,0)</f>
        <v>0</v>
      </c>
      <c r="BF428" s="192">
        <f>IF(O428="snížená",K428,0)</f>
        <v>0</v>
      </c>
      <c r="BG428" s="192">
        <f>IF(O428="zákl. přenesená",K428,0)</f>
        <v>0</v>
      </c>
      <c r="BH428" s="192">
        <f>IF(O428="sníž. přenesená",K428,0)</f>
        <v>0</v>
      </c>
      <c r="BI428" s="192">
        <f>IF(O428="nulová",K428,0)</f>
        <v>0</v>
      </c>
      <c r="BJ428" s="18" t="s">
        <v>84</v>
      </c>
      <c r="BK428" s="192">
        <f>ROUND(P428*H428,2)</f>
        <v>0</v>
      </c>
      <c r="BL428" s="18" t="s">
        <v>227</v>
      </c>
      <c r="BM428" s="191" t="s">
        <v>777</v>
      </c>
    </row>
    <row r="429" spans="1:51" s="13" customFormat="1" ht="12">
      <c r="A429" s="13"/>
      <c r="B429" s="193"/>
      <c r="C429" s="13"/>
      <c r="D429" s="194" t="s">
        <v>157</v>
      </c>
      <c r="E429" s="13"/>
      <c r="F429" s="196" t="s">
        <v>778</v>
      </c>
      <c r="G429" s="13"/>
      <c r="H429" s="197">
        <v>1.829</v>
      </c>
      <c r="I429" s="198"/>
      <c r="J429" s="198"/>
      <c r="K429" s="13"/>
      <c r="L429" s="13"/>
      <c r="M429" s="193"/>
      <c r="N429" s="199"/>
      <c r="O429" s="200"/>
      <c r="P429" s="200"/>
      <c r="Q429" s="200"/>
      <c r="R429" s="200"/>
      <c r="S429" s="200"/>
      <c r="T429" s="200"/>
      <c r="U429" s="200"/>
      <c r="V429" s="200"/>
      <c r="W429" s="200"/>
      <c r="X429" s="201"/>
      <c r="Y429" s="13"/>
      <c r="Z429" s="13"/>
      <c r="AA429" s="13"/>
      <c r="AB429" s="13"/>
      <c r="AC429" s="13"/>
      <c r="AD429" s="13"/>
      <c r="AE429" s="13"/>
      <c r="AT429" s="195" t="s">
        <v>157</v>
      </c>
      <c r="AU429" s="195" t="s">
        <v>86</v>
      </c>
      <c r="AV429" s="13" t="s">
        <v>86</v>
      </c>
      <c r="AW429" s="13" t="s">
        <v>3</v>
      </c>
      <c r="AX429" s="13" t="s">
        <v>84</v>
      </c>
      <c r="AY429" s="195" t="s">
        <v>148</v>
      </c>
    </row>
    <row r="430" spans="1:65" s="2" customFormat="1" ht="24.15" customHeight="1">
      <c r="A430" s="37"/>
      <c r="B430" s="178"/>
      <c r="C430" s="179" t="s">
        <v>779</v>
      </c>
      <c r="D430" s="179" t="s">
        <v>150</v>
      </c>
      <c r="E430" s="180" t="s">
        <v>780</v>
      </c>
      <c r="F430" s="181" t="s">
        <v>781</v>
      </c>
      <c r="G430" s="182" t="s">
        <v>153</v>
      </c>
      <c r="H430" s="183">
        <v>153.473</v>
      </c>
      <c r="I430" s="184"/>
      <c r="J430" s="184"/>
      <c r="K430" s="185">
        <f>ROUND(P430*H430,2)</f>
        <v>0</v>
      </c>
      <c r="L430" s="181" t="s">
        <v>154</v>
      </c>
      <c r="M430" s="38"/>
      <c r="N430" s="186" t="s">
        <v>1</v>
      </c>
      <c r="O430" s="187" t="s">
        <v>42</v>
      </c>
      <c r="P430" s="188">
        <f>I430+J430</f>
        <v>0</v>
      </c>
      <c r="Q430" s="188">
        <f>ROUND(I430*H430,2)</f>
        <v>0</v>
      </c>
      <c r="R430" s="188">
        <f>ROUND(J430*H430,2)</f>
        <v>0</v>
      </c>
      <c r="S430" s="76"/>
      <c r="T430" s="189">
        <f>S430*H430</f>
        <v>0</v>
      </c>
      <c r="U430" s="189">
        <v>0</v>
      </c>
      <c r="V430" s="189">
        <f>U430*H430</f>
        <v>0</v>
      </c>
      <c r="W430" s="189">
        <v>0</v>
      </c>
      <c r="X430" s="190">
        <f>W430*H430</f>
        <v>0</v>
      </c>
      <c r="Y430" s="37"/>
      <c r="Z430" s="37"/>
      <c r="AA430" s="37"/>
      <c r="AB430" s="37"/>
      <c r="AC430" s="37"/>
      <c r="AD430" s="37"/>
      <c r="AE430" s="37"/>
      <c r="AR430" s="191" t="s">
        <v>227</v>
      </c>
      <c r="AT430" s="191" t="s">
        <v>150</v>
      </c>
      <c r="AU430" s="191" t="s">
        <v>86</v>
      </c>
      <c r="AY430" s="18" t="s">
        <v>148</v>
      </c>
      <c r="BE430" s="192">
        <f>IF(O430="základní",K430,0)</f>
        <v>0</v>
      </c>
      <c r="BF430" s="192">
        <f>IF(O430="snížená",K430,0)</f>
        <v>0</v>
      </c>
      <c r="BG430" s="192">
        <f>IF(O430="zákl. přenesená",K430,0)</f>
        <v>0</v>
      </c>
      <c r="BH430" s="192">
        <f>IF(O430="sníž. přenesená",K430,0)</f>
        <v>0</v>
      </c>
      <c r="BI430" s="192">
        <f>IF(O430="nulová",K430,0)</f>
        <v>0</v>
      </c>
      <c r="BJ430" s="18" t="s">
        <v>84</v>
      </c>
      <c r="BK430" s="192">
        <f>ROUND(P430*H430,2)</f>
        <v>0</v>
      </c>
      <c r="BL430" s="18" t="s">
        <v>227</v>
      </c>
      <c r="BM430" s="191" t="s">
        <v>782</v>
      </c>
    </row>
    <row r="431" spans="1:51" s="13" customFormat="1" ht="12">
      <c r="A431" s="13"/>
      <c r="B431" s="193"/>
      <c r="C431" s="13"/>
      <c r="D431" s="194" t="s">
        <v>157</v>
      </c>
      <c r="E431" s="195" t="s">
        <v>1</v>
      </c>
      <c r="F431" s="196" t="s">
        <v>783</v>
      </c>
      <c r="G431" s="13"/>
      <c r="H431" s="197">
        <v>153.473</v>
      </c>
      <c r="I431" s="198"/>
      <c r="J431" s="198"/>
      <c r="K431" s="13"/>
      <c r="L431" s="13"/>
      <c r="M431" s="193"/>
      <c r="N431" s="199"/>
      <c r="O431" s="200"/>
      <c r="P431" s="200"/>
      <c r="Q431" s="200"/>
      <c r="R431" s="200"/>
      <c r="S431" s="200"/>
      <c r="T431" s="200"/>
      <c r="U431" s="200"/>
      <c r="V431" s="200"/>
      <c r="W431" s="200"/>
      <c r="X431" s="201"/>
      <c r="Y431" s="13"/>
      <c r="Z431" s="13"/>
      <c r="AA431" s="13"/>
      <c r="AB431" s="13"/>
      <c r="AC431" s="13"/>
      <c r="AD431" s="13"/>
      <c r="AE431" s="13"/>
      <c r="AT431" s="195" t="s">
        <v>157</v>
      </c>
      <c r="AU431" s="195" t="s">
        <v>86</v>
      </c>
      <c r="AV431" s="13" t="s">
        <v>86</v>
      </c>
      <c r="AW431" s="13" t="s">
        <v>4</v>
      </c>
      <c r="AX431" s="13" t="s">
        <v>84</v>
      </c>
      <c r="AY431" s="195" t="s">
        <v>148</v>
      </c>
    </row>
    <row r="432" spans="1:65" s="2" customFormat="1" ht="24.15" customHeight="1">
      <c r="A432" s="37"/>
      <c r="B432" s="178"/>
      <c r="C432" s="202" t="s">
        <v>784</v>
      </c>
      <c r="D432" s="202" t="s">
        <v>168</v>
      </c>
      <c r="E432" s="203" t="s">
        <v>785</v>
      </c>
      <c r="F432" s="204" t="s">
        <v>786</v>
      </c>
      <c r="G432" s="205" t="s">
        <v>153</v>
      </c>
      <c r="H432" s="206">
        <v>4.226</v>
      </c>
      <c r="I432" s="207"/>
      <c r="J432" s="208"/>
      <c r="K432" s="209">
        <f>ROUND(P432*H432,2)</f>
        <v>0</v>
      </c>
      <c r="L432" s="204" t="s">
        <v>154</v>
      </c>
      <c r="M432" s="210"/>
      <c r="N432" s="211" t="s">
        <v>1</v>
      </c>
      <c r="O432" s="187" t="s">
        <v>42</v>
      </c>
      <c r="P432" s="188">
        <f>I432+J432</f>
        <v>0</v>
      </c>
      <c r="Q432" s="188">
        <f>ROUND(I432*H432,2)</f>
        <v>0</v>
      </c>
      <c r="R432" s="188">
        <f>ROUND(J432*H432,2)</f>
        <v>0</v>
      </c>
      <c r="S432" s="76"/>
      <c r="T432" s="189">
        <f>S432*H432</f>
        <v>0</v>
      </c>
      <c r="U432" s="189">
        <v>0.0012</v>
      </c>
      <c r="V432" s="189">
        <f>U432*H432</f>
        <v>0.0050712</v>
      </c>
      <c r="W432" s="189">
        <v>0</v>
      </c>
      <c r="X432" s="190">
        <f>W432*H432</f>
        <v>0</v>
      </c>
      <c r="Y432" s="37"/>
      <c r="Z432" s="37"/>
      <c r="AA432" s="37"/>
      <c r="AB432" s="37"/>
      <c r="AC432" s="37"/>
      <c r="AD432" s="37"/>
      <c r="AE432" s="37"/>
      <c r="AR432" s="191" t="s">
        <v>310</v>
      </c>
      <c r="AT432" s="191" t="s">
        <v>168</v>
      </c>
      <c r="AU432" s="191" t="s">
        <v>86</v>
      </c>
      <c r="AY432" s="18" t="s">
        <v>148</v>
      </c>
      <c r="BE432" s="192">
        <f>IF(O432="základní",K432,0)</f>
        <v>0</v>
      </c>
      <c r="BF432" s="192">
        <f>IF(O432="snížená",K432,0)</f>
        <v>0</v>
      </c>
      <c r="BG432" s="192">
        <f>IF(O432="zákl. přenesená",K432,0)</f>
        <v>0</v>
      </c>
      <c r="BH432" s="192">
        <f>IF(O432="sníž. přenesená",K432,0)</f>
        <v>0</v>
      </c>
      <c r="BI432" s="192">
        <f>IF(O432="nulová",K432,0)</f>
        <v>0</v>
      </c>
      <c r="BJ432" s="18" t="s">
        <v>84</v>
      </c>
      <c r="BK432" s="192">
        <f>ROUND(P432*H432,2)</f>
        <v>0</v>
      </c>
      <c r="BL432" s="18" t="s">
        <v>227</v>
      </c>
      <c r="BM432" s="191" t="s">
        <v>787</v>
      </c>
    </row>
    <row r="433" spans="1:51" s="13" customFormat="1" ht="12">
      <c r="A433" s="13"/>
      <c r="B433" s="193"/>
      <c r="C433" s="13"/>
      <c r="D433" s="194" t="s">
        <v>157</v>
      </c>
      <c r="E433" s="195" t="s">
        <v>1</v>
      </c>
      <c r="F433" s="196" t="s">
        <v>788</v>
      </c>
      <c r="G433" s="13"/>
      <c r="H433" s="197">
        <v>3.675</v>
      </c>
      <c r="I433" s="198"/>
      <c r="J433" s="198"/>
      <c r="K433" s="13"/>
      <c r="L433" s="13"/>
      <c r="M433" s="193"/>
      <c r="N433" s="199"/>
      <c r="O433" s="200"/>
      <c r="P433" s="200"/>
      <c r="Q433" s="200"/>
      <c r="R433" s="200"/>
      <c r="S433" s="200"/>
      <c r="T433" s="200"/>
      <c r="U433" s="200"/>
      <c r="V433" s="200"/>
      <c r="W433" s="200"/>
      <c r="X433" s="201"/>
      <c r="Y433" s="13"/>
      <c r="Z433" s="13"/>
      <c r="AA433" s="13"/>
      <c r="AB433" s="13"/>
      <c r="AC433" s="13"/>
      <c r="AD433" s="13"/>
      <c r="AE433" s="13"/>
      <c r="AT433" s="195" t="s">
        <v>157</v>
      </c>
      <c r="AU433" s="195" t="s">
        <v>86</v>
      </c>
      <c r="AV433" s="13" t="s">
        <v>86</v>
      </c>
      <c r="AW433" s="13" t="s">
        <v>4</v>
      </c>
      <c r="AX433" s="13" t="s">
        <v>84</v>
      </c>
      <c r="AY433" s="195" t="s">
        <v>148</v>
      </c>
    </row>
    <row r="434" spans="1:51" s="13" customFormat="1" ht="12">
      <c r="A434" s="13"/>
      <c r="B434" s="193"/>
      <c r="C434" s="13"/>
      <c r="D434" s="194" t="s">
        <v>157</v>
      </c>
      <c r="E434" s="13"/>
      <c r="F434" s="196" t="s">
        <v>789</v>
      </c>
      <c r="G434" s="13"/>
      <c r="H434" s="197">
        <v>4.226</v>
      </c>
      <c r="I434" s="198"/>
      <c r="J434" s="198"/>
      <c r="K434" s="13"/>
      <c r="L434" s="13"/>
      <c r="M434" s="193"/>
      <c r="N434" s="199"/>
      <c r="O434" s="200"/>
      <c r="P434" s="200"/>
      <c r="Q434" s="200"/>
      <c r="R434" s="200"/>
      <c r="S434" s="200"/>
      <c r="T434" s="200"/>
      <c r="U434" s="200"/>
      <c r="V434" s="200"/>
      <c r="W434" s="200"/>
      <c r="X434" s="201"/>
      <c r="Y434" s="13"/>
      <c r="Z434" s="13"/>
      <c r="AA434" s="13"/>
      <c r="AB434" s="13"/>
      <c r="AC434" s="13"/>
      <c r="AD434" s="13"/>
      <c r="AE434" s="13"/>
      <c r="AT434" s="195" t="s">
        <v>157</v>
      </c>
      <c r="AU434" s="195" t="s">
        <v>86</v>
      </c>
      <c r="AV434" s="13" t="s">
        <v>86</v>
      </c>
      <c r="AW434" s="13" t="s">
        <v>3</v>
      </c>
      <c r="AX434" s="13" t="s">
        <v>84</v>
      </c>
      <c r="AY434" s="195" t="s">
        <v>148</v>
      </c>
    </row>
    <row r="435" spans="1:65" s="2" customFormat="1" ht="24.15" customHeight="1">
      <c r="A435" s="37"/>
      <c r="B435" s="178"/>
      <c r="C435" s="202" t="s">
        <v>790</v>
      </c>
      <c r="D435" s="202" t="s">
        <v>168</v>
      </c>
      <c r="E435" s="203" t="s">
        <v>791</v>
      </c>
      <c r="F435" s="204" t="s">
        <v>792</v>
      </c>
      <c r="G435" s="205" t="s">
        <v>153</v>
      </c>
      <c r="H435" s="206">
        <v>140.718</v>
      </c>
      <c r="I435" s="207"/>
      <c r="J435" s="208"/>
      <c r="K435" s="209">
        <f>ROUND(P435*H435,2)</f>
        <v>0</v>
      </c>
      <c r="L435" s="204" t="s">
        <v>154</v>
      </c>
      <c r="M435" s="210"/>
      <c r="N435" s="211" t="s">
        <v>1</v>
      </c>
      <c r="O435" s="187" t="s">
        <v>42</v>
      </c>
      <c r="P435" s="188">
        <f>I435+J435</f>
        <v>0</v>
      </c>
      <c r="Q435" s="188">
        <f>ROUND(I435*H435,2)</f>
        <v>0</v>
      </c>
      <c r="R435" s="188">
        <f>ROUND(J435*H435,2)</f>
        <v>0</v>
      </c>
      <c r="S435" s="76"/>
      <c r="T435" s="189">
        <f>S435*H435</f>
        <v>0</v>
      </c>
      <c r="U435" s="189">
        <v>0.00333</v>
      </c>
      <c r="V435" s="189">
        <f>U435*H435</f>
        <v>0.46859093999999996</v>
      </c>
      <c r="W435" s="189">
        <v>0</v>
      </c>
      <c r="X435" s="190">
        <f>W435*H435</f>
        <v>0</v>
      </c>
      <c r="Y435" s="37"/>
      <c r="Z435" s="37"/>
      <c r="AA435" s="37"/>
      <c r="AB435" s="37"/>
      <c r="AC435" s="37"/>
      <c r="AD435" s="37"/>
      <c r="AE435" s="37"/>
      <c r="AR435" s="191" t="s">
        <v>310</v>
      </c>
      <c r="AT435" s="191" t="s">
        <v>168</v>
      </c>
      <c r="AU435" s="191" t="s">
        <v>86</v>
      </c>
      <c r="AY435" s="18" t="s">
        <v>148</v>
      </c>
      <c r="BE435" s="192">
        <f>IF(O435="základní",K435,0)</f>
        <v>0</v>
      </c>
      <c r="BF435" s="192">
        <f>IF(O435="snížená",K435,0)</f>
        <v>0</v>
      </c>
      <c r="BG435" s="192">
        <f>IF(O435="zákl. přenesená",K435,0)</f>
        <v>0</v>
      </c>
      <c r="BH435" s="192">
        <f>IF(O435="sníž. přenesená",K435,0)</f>
        <v>0</v>
      </c>
      <c r="BI435" s="192">
        <f>IF(O435="nulová",K435,0)</f>
        <v>0</v>
      </c>
      <c r="BJ435" s="18" t="s">
        <v>84</v>
      </c>
      <c r="BK435" s="192">
        <f>ROUND(P435*H435,2)</f>
        <v>0</v>
      </c>
      <c r="BL435" s="18" t="s">
        <v>227</v>
      </c>
      <c r="BM435" s="191" t="s">
        <v>793</v>
      </c>
    </row>
    <row r="436" spans="1:51" s="13" customFormat="1" ht="12">
      <c r="A436" s="13"/>
      <c r="B436" s="193"/>
      <c r="C436" s="13"/>
      <c r="D436" s="194" t="s">
        <v>157</v>
      </c>
      <c r="E436" s="195" t="s">
        <v>1</v>
      </c>
      <c r="F436" s="196" t="s">
        <v>794</v>
      </c>
      <c r="G436" s="13"/>
      <c r="H436" s="197">
        <v>140.718</v>
      </c>
      <c r="I436" s="198"/>
      <c r="J436" s="198"/>
      <c r="K436" s="13"/>
      <c r="L436" s="13"/>
      <c r="M436" s="193"/>
      <c r="N436" s="199"/>
      <c r="O436" s="200"/>
      <c r="P436" s="200"/>
      <c r="Q436" s="200"/>
      <c r="R436" s="200"/>
      <c r="S436" s="200"/>
      <c r="T436" s="200"/>
      <c r="U436" s="200"/>
      <c r="V436" s="200"/>
      <c r="W436" s="200"/>
      <c r="X436" s="201"/>
      <c r="Y436" s="13"/>
      <c r="Z436" s="13"/>
      <c r="AA436" s="13"/>
      <c r="AB436" s="13"/>
      <c r="AC436" s="13"/>
      <c r="AD436" s="13"/>
      <c r="AE436" s="13"/>
      <c r="AT436" s="195" t="s">
        <v>157</v>
      </c>
      <c r="AU436" s="195" t="s">
        <v>86</v>
      </c>
      <c r="AV436" s="13" t="s">
        <v>86</v>
      </c>
      <c r="AW436" s="13" t="s">
        <v>4</v>
      </c>
      <c r="AX436" s="13" t="s">
        <v>84</v>
      </c>
      <c r="AY436" s="195" t="s">
        <v>148</v>
      </c>
    </row>
    <row r="437" spans="1:65" s="2" customFormat="1" ht="24.15" customHeight="1">
      <c r="A437" s="37"/>
      <c r="B437" s="178"/>
      <c r="C437" s="179" t="s">
        <v>795</v>
      </c>
      <c r="D437" s="179" t="s">
        <v>150</v>
      </c>
      <c r="E437" s="180" t="s">
        <v>796</v>
      </c>
      <c r="F437" s="181" t="s">
        <v>797</v>
      </c>
      <c r="G437" s="182" t="s">
        <v>181</v>
      </c>
      <c r="H437" s="183">
        <v>26.84</v>
      </c>
      <c r="I437" s="184"/>
      <c r="J437" s="184"/>
      <c r="K437" s="185">
        <f>ROUND(P437*H437,2)</f>
        <v>0</v>
      </c>
      <c r="L437" s="181" t="s">
        <v>154</v>
      </c>
      <c r="M437" s="38"/>
      <c r="N437" s="186" t="s">
        <v>1</v>
      </c>
      <c r="O437" s="187" t="s">
        <v>42</v>
      </c>
      <c r="P437" s="188">
        <f>I437+J437</f>
        <v>0</v>
      </c>
      <c r="Q437" s="188">
        <f>ROUND(I437*H437,2)</f>
        <v>0</v>
      </c>
      <c r="R437" s="188">
        <f>ROUND(J437*H437,2)</f>
        <v>0</v>
      </c>
      <c r="S437" s="76"/>
      <c r="T437" s="189">
        <f>S437*H437</f>
        <v>0</v>
      </c>
      <c r="U437" s="189">
        <v>0</v>
      </c>
      <c r="V437" s="189">
        <f>U437*H437</f>
        <v>0</v>
      </c>
      <c r="W437" s="189">
        <v>0</v>
      </c>
      <c r="X437" s="190">
        <f>W437*H437</f>
        <v>0</v>
      </c>
      <c r="Y437" s="37"/>
      <c r="Z437" s="37"/>
      <c r="AA437" s="37"/>
      <c r="AB437" s="37"/>
      <c r="AC437" s="37"/>
      <c r="AD437" s="37"/>
      <c r="AE437" s="37"/>
      <c r="AR437" s="191" t="s">
        <v>227</v>
      </c>
      <c r="AT437" s="191" t="s">
        <v>150</v>
      </c>
      <c r="AU437" s="191" t="s">
        <v>86</v>
      </c>
      <c r="AY437" s="18" t="s">
        <v>148</v>
      </c>
      <c r="BE437" s="192">
        <f>IF(O437="základní",K437,0)</f>
        <v>0</v>
      </c>
      <c r="BF437" s="192">
        <f>IF(O437="snížená",K437,0)</f>
        <v>0</v>
      </c>
      <c r="BG437" s="192">
        <f>IF(O437="zákl. přenesená",K437,0)</f>
        <v>0</v>
      </c>
      <c r="BH437" s="192">
        <f>IF(O437="sníž. přenesená",K437,0)</f>
        <v>0</v>
      </c>
      <c r="BI437" s="192">
        <f>IF(O437="nulová",K437,0)</f>
        <v>0</v>
      </c>
      <c r="BJ437" s="18" t="s">
        <v>84</v>
      </c>
      <c r="BK437" s="192">
        <f>ROUND(P437*H437,2)</f>
        <v>0</v>
      </c>
      <c r="BL437" s="18" t="s">
        <v>227</v>
      </c>
      <c r="BM437" s="191" t="s">
        <v>798</v>
      </c>
    </row>
    <row r="438" spans="1:51" s="13" customFormat="1" ht="12">
      <c r="A438" s="13"/>
      <c r="B438" s="193"/>
      <c r="C438" s="13"/>
      <c r="D438" s="194" t="s">
        <v>157</v>
      </c>
      <c r="E438" s="195" t="s">
        <v>1</v>
      </c>
      <c r="F438" s="196" t="s">
        <v>799</v>
      </c>
      <c r="G438" s="13"/>
      <c r="H438" s="197">
        <v>26.84</v>
      </c>
      <c r="I438" s="198"/>
      <c r="J438" s="198"/>
      <c r="K438" s="13"/>
      <c r="L438" s="13"/>
      <c r="M438" s="193"/>
      <c r="N438" s="199"/>
      <c r="O438" s="200"/>
      <c r="P438" s="200"/>
      <c r="Q438" s="200"/>
      <c r="R438" s="200"/>
      <c r="S438" s="200"/>
      <c r="T438" s="200"/>
      <c r="U438" s="200"/>
      <c r="V438" s="200"/>
      <c r="W438" s="200"/>
      <c r="X438" s="201"/>
      <c r="Y438" s="13"/>
      <c r="Z438" s="13"/>
      <c r="AA438" s="13"/>
      <c r="AB438" s="13"/>
      <c r="AC438" s="13"/>
      <c r="AD438" s="13"/>
      <c r="AE438" s="13"/>
      <c r="AT438" s="195" t="s">
        <v>157</v>
      </c>
      <c r="AU438" s="195" t="s">
        <v>86</v>
      </c>
      <c r="AV438" s="13" t="s">
        <v>86</v>
      </c>
      <c r="AW438" s="13" t="s">
        <v>4</v>
      </c>
      <c r="AX438" s="13" t="s">
        <v>84</v>
      </c>
      <c r="AY438" s="195" t="s">
        <v>148</v>
      </c>
    </row>
    <row r="439" spans="1:65" s="2" customFormat="1" ht="24.15" customHeight="1">
      <c r="A439" s="37"/>
      <c r="B439" s="178"/>
      <c r="C439" s="202" t="s">
        <v>800</v>
      </c>
      <c r="D439" s="202" t="s">
        <v>168</v>
      </c>
      <c r="E439" s="203" t="s">
        <v>801</v>
      </c>
      <c r="F439" s="204" t="s">
        <v>802</v>
      </c>
      <c r="G439" s="205" t="s">
        <v>181</v>
      </c>
      <c r="H439" s="206">
        <v>26.84</v>
      </c>
      <c r="I439" s="207"/>
      <c r="J439" s="208"/>
      <c r="K439" s="209">
        <f>ROUND(P439*H439,2)</f>
        <v>0</v>
      </c>
      <c r="L439" s="204" t="s">
        <v>154</v>
      </c>
      <c r="M439" s="210"/>
      <c r="N439" s="211" t="s">
        <v>1</v>
      </c>
      <c r="O439" s="187" t="s">
        <v>42</v>
      </c>
      <c r="P439" s="188">
        <f>I439+J439</f>
        <v>0</v>
      </c>
      <c r="Q439" s="188">
        <f>ROUND(I439*H439,2)</f>
        <v>0</v>
      </c>
      <c r="R439" s="188">
        <f>ROUND(J439*H439,2)</f>
        <v>0</v>
      </c>
      <c r="S439" s="76"/>
      <c r="T439" s="189">
        <f>S439*H439</f>
        <v>0</v>
      </c>
      <c r="U439" s="189">
        <v>0.0015</v>
      </c>
      <c r="V439" s="189">
        <f>U439*H439</f>
        <v>0.04026</v>
      </c>
      <c r="W439" s="189">
        <v>0</v>
      </c>
      <c r="X439" s="190">
        <f>W439*H439</f>
        <v>0</v>
      </c>
      <c r="Y439" s="37"/>
      <c r="Z439" s="37"/>
      <c r="AA439" s="37"/>
      <c r="AB439" s="37"/>
      <c r="AC439" s="37"/>
      <c r="AD439" s="37"/>
      <c r="AE439" s="37"/>
      <c r="AR439" s="191" t="s">
        <v>310</v>
      </c>
      <c r="AT439" s="191" t="s">
        <v>168</v>
      </c>
      <c r="AU439" s="191" t="s">
        <v>86</v>
      </c>
      <c r="AY439" s="18" t="s">
        <v>148</v>
      </c>
      <c r="BE439" s="192">
        <f>IF(O439="základní",K439,0)</f>
        <v>0</v>
      </c>
      <c r="BF439" s="192">
        <f>IF(O439="snížená",K439,0)</f>
        <v>0</v>
      </c>
      <c r="BG439" s="192">
        <f>IF(O439="zákl. přenesená",K439,0)</f>
        <v>0</v>
      </c>
      <c r="BH439" s="192">
        <f>IF(O439="sníž. přenesená",K439,0)</f>
        <v>0</v>
      </c>
      <c r="BI439" s="192">
        <f>IF(O439="nulová",K439,0)</f>
        <v>0</v>
      </c>
      <c r="BJ439" s="18" t="s">
        <v>84</v>
      </c>
      <c r="BK439" s="192">
        <f>ROUND(P439*H439,2)</f>
        <v>0</v>
      </c>
      <c r="BL439" s="18" t="s">
        <v>227</v>
      </c>
      <c r="BM439" s="191" t="s">
        <v>803</v>
      </c>
    </row>
    <row r="440" spans="1:65" s="2" customFormat="1" ht="24.15" customHeight="1">
      <c r="A440" s="37"/>
      <c r="B440" s="178"/>
      <c r="C440" s="179" t="s">
        <v>804</v>
      </c>
      <c r="D440" s="179" t="s">
        <v>150</v>
      </c>
      <c r="E440" s="180" t="s">
        <v>805</v>
      </c>
      <c r="F440" s="181" t="s">
        <v>806</v>
      </c>
      <c r="G440" s="182" t="s">
        <v>674</v>
      </c>
      <c r="H440" s="228"/>
      <c r="I440" s="184"/>
      <c r="J440" s="184"/>
      <c r="K440" s="185">
        <f>ROUND(P440*H440,2)</f>
        <v>0</v>
      </c>
      <c r="L440" s="181" t="s">
        <v>154</v>
      </c>
      <c r="M440" s="38"/>
      <c r="N440" s="186" t="s">
        <v>1</v>
      </c>
      <c r="O440" s="187" t="s">
        <v>42</v>
      </c>
      <c r="P440" s="188">
        <f>I440+J440</f>
        <v>0</v>
      </c>
      <c r="Q440" s="188">
        <f>ROUND(I440*H440,2)</f>
        <v>0</v>
      </c>
      <c r="R440" s="188">
        <f>ROUND(J440*H440,2)</f>
        <v>0</v>
      </c>
      <c r="S440" s="76"/>
      <c r="T440" s="189">
        <f>S440*H440</f>
        <v>0</v>
      </c>
      <c r="U440" s="189">
        <v>0</v>
      </c>
      <c r="V440" s="189">
        <f>U440*H440</f>
        <v>0</v>
      </c>
      <c r="W440" s="189">
        <v>0</v>
      </c>
      <c r="X440" s="190">
        <f>W440*H440</f>
        <v>0</v>
      </c>
      <c r="Y440" s="37"/>
      <c r="Z440" s="37"/>
      <c r="AA440" s="37"/>
      <c r="AB440" s="37"/>
      <c r="AC440" s="37"/>
      <c r="AD440" s="37"/>
      <c r="AE440" s="37"/>
      <c r="AR440" s="191" t="s">
        <v>227</v>
      </c>
      <c r="AT440" s="191" t="s">
        <v>150</v>
      </c>
      <c r="AU440" s="191" t="s">
        <v>86</v>
      </c>
      <c r="AY440" s="18" t="s">
        <v>148</v>
      </c>
      <c r="BE440" s="192">
        <f>IF(O440="základní",K440,0)</f>
        <v>0</v>
      </c>
      <c r="BF440" s="192">
        <f>IF(O440="snížená",K440,0)</f>
        <v>0</v>
      </c>
      <c r="BG440" s="192">
        <f>IF(O440="zákl. přenesená",K440,0)</f>
        <v>0</v>
      </c>
      <c r="BH440" s="192">
        <f>IF(O440="sníž. přenesená",K440,0)</f>
        <v>0</v>
      </c>
      <c r="BI440" s="192">
        <f>IF(O440="nulová",K440,0)</f>
        <v>0</v>
      </c>
      <c r="BJ440" s="18" t="s">
        <v>84</v>
      </c>
      <c r="BK440" s="192">
        <f>ROUND(P440*H440,2)</f>
        <v>0</v>
      </c>
      <c r="BL440" s="18" t="s">
        <v>227</v>
      </c>
      <c r="BM440" s="191" t="s">
        <v>807</v>
      </c>
    </row>
    <row r="441" spans="1:63" s="12" customFormat="1" ht="22.8" customHeight="1">
      <c r="A441" s="12"/>
      <c r="B441" s="164"/>
      <c r="C441" s="12"/>
      <c r="D441" s="165" t="s">
        <v>78</v>
      </c>
      <c r="E441" s="176" t="s">
        <v>808</v>
      </c>
      <c r="F441" s="176" t="s">
        <v>809</v>
      </c>
      <c r="G441" s="12"/>
      <c r="H441" s="12"/>
      <c r="I441" s="167"/>
      <c r="J441" s="167"/>
      <c r="K441" s="177">
        <f>BK441</f>
        <v>0</v>
      </c>
      <c r="L441" s="12"/>
      <c r="M441" s="164"/>
      <c r="N441" s="169"/>
      <c r="O441" s="170"/>
      <c r="P441" s="170"/>
      <c r="Q441" s="171">
        <f>SUM(Q442:Q450)</f>
        <v>0</v>
      </c>
      <c r="R441" s="171">
        <f>SUM(R442:R450)</f>
        <v>0</v>
      </c>
      <c r="S441" s="170"/>
      <c r="T441" s="172">
        <f>SUM(T442:T450)</f>
        <v>0</v>
      </c>
      <c r="U441" s="170"/>
      <c r="V441" s="172">
        <f>SUM(V442:V450)</f>
        <v>0.014112</v>
      </c>
      <c r="W441" s="170"/>
      <c r="X441" s="173">
        <f>SUM(X442:X450)</f>
        <v>0.03522</v>
      </c>
      <c r="Y441" s="12"/>
      <c r="Z441" s="12"/>
      <c r="AA441" s="12"/>
      <c r="AB441" s="12"/>
      <c r="AC441" s="12"/>
      <c r="AD441" s="12"/>
      <c r="AE441" s="12"/>
      <c r="AR441" s="165" t="s">
        <v>86</v>
      </c>
      <c r="AT441" s="174" t="s">
        <v>78</v>
      </c>
      <c r="AU441" s="174" t="s">
        <v>84</v>
      </c>
      <c r="AY441" s="165" t="s">
        <v>148</v>
      </c>
      <c r="BK441" s="175">
        <f>SUM(BK442:BK450)</f>
        <v>0</v>
      </c>
    </row>
    <row r="442" spans="1:65" s="2" customFormat="1" ht="24.15" customHeight="1">
      <c r="A442" s="37"/>
      <c r="B442" s="178"/>
      <c r="C442" s="179" t="s">
        <v>810</v>
      </c>
      <c r="D442" s="179" t="s">
        <v>150</v>
      </c>
      <c r="E442" s="180" t="s">
        <v>811</v>
      </c>
      <c r="F442" s="181" t="s">
        <v>812</v>
      </c>
      <c r="G442" s="182" t="s">
        <v>166</v>
      </c>
      <c r="H442" s="183">
        <v>1</v>
      </c>
      <c r="I442" s="184"/>
      <c r="J442" s="184"/>
      <c r="K442" s="185">
        <f>ROUND(P442*H442,2)</f>
        <v>0</v>
      </c>
      <c r="L442" s="181" t="s">
        <v>154</v>
      </c>
      <c r="M442" s="38"/>
      <c r="N442" s="186" t="s">
        <v>1</v>
      </c>
      <c r="O442" s="187" t="s">
        <v>42</v>
      </c>
      <c r="P442" s="188">
        <f>I442+J442</f>
        <v>0</v>
      </c>
      <c r="Q442" s="188">
        <f>ROUND(I442*H442,2)</f>
        <v>0</v>
      </c>
      <c r="R442" s="188">
        <f>ROUND(J442*H442,2)</f>
        <v>0</v>
      </c>
      <c r="S442" s="76"/>
      <c r="T442" s="189">
        <f>S442*H442</f>
        <v>0</v>
      </c>
      <c r="U442" s="189">
        <v>0.0023</v>
      </c>
      <c r="V442" s="189">
        <f>U442*H442</f>
        <v>0.0023</v>
      </c>
      <c r="W442" s="189">
        <v>0</v>
      </c>
      <c r="X442" s="190">
        <f>W442*H442</f>
        <v>0</v>
      </c>
      <c r="Y442" s="37"/>
      <c r="Z442" s="37"/>
      <c r="AA442" s="37"/>
      <c r="AB442" s="37"/>
      <c r="AC442" s="37"/>
      <c r="AD442" s="37"/>
      <c r="AE442" s="37"/>
      <c r="AR442" s="191" t="s">
        <v>227</v>
      </c>
      <c r="AT442" s="191" t="s">
        <v>150</v>
      </c>
      <c r="AU442" s="191" t="s">
        <v>86</v>
      </c>
      <c r="AY442" s="18" t="s">
        <v>148</v>
      </c>
      <c r="BE442" s="192">
        <f>IF(O442="základní",K442,0)</f>
        <v>0</v>
      </c>
      <c r="BF442" s="192">
        <f>IF(O442="snížená",K442,0)</f>
        <v>0</v>
      </c>
      <c r="BG442" s="192">
        <f>IF(O442="zákl. přenesená",K442,0)</f>
        <v>0</v>
      </c>
      <c r="BH442" s="192">
        <f>IF(O442="sníž. přenesená",K442,0)</f>
        <v>0</v>
      </c>
      <c r="BI442" s="192">
        <f>IF(O442="nulová",K442,0)</f>
        <v>0</v>
      </c>
      <c r="BJ442" s="18" t="s">
        <v>84</v>
      </c>
      <c r="BK442" s="192">
        <f>ROUND(P442*H442,2)</f>
        <v>0</v>
      </c>
      <c r="BL442" s="18" t="s">
        <v>227</v>
      </c>
      <c r="BM442" s="191" t="s">
        <v>813</v>
      </c>
    </row>
    <row r="443" spans="1:65" s="2" customFormat="1" ht="24.15" customHeight="1">
      <c r="A443" s="37"/>
      <c r="B443" s="178"/>
      <c r="C443" s="179" t="s">
        <v>814</v>
      </c>
      <c r="D443" s="179" t="s">
        <v>150</v>
      </c>
      <c r="E443" s="180" t="s">
        <v>815</v>
      </c>
      <c r="F443" s="181" t="s">
        <v>816</v>
      </c>
      <c r="G443" s="182" t="s">
        <v>166</v>
      </c>
      <c r="H443" s="183">
        <v>1</v>
      </c>
      <c r="I443" s="184"/>
      <c r="J443" s="184"/>
      <c r="K443" s="185">
        <f>ROUND(P443*H443,2)</f>
        <v>0</v>
      </c>
      <c r="L443" s="181" t="s">
        <v>154</v>
      </c>
      <c r="M443" s="38"/>
      <c r="N443" s="186" t="s">
        <v>1</v>
      </c>
      <c r="O443" s="187" t="s">
        <v>42</v>
      </c>
      <c r="P443" s="188">
        <f>I443+J443</f>
        <v>0</v>
      </c>
      <c r="Q443" s="188">
        <f>ROUND(I443*H443,2)</f>
        <v>0</v>
      </c>
      <c r="R443" s="188">
        <f>ROUND(J443*H443,2)</f>
        <v>0</v>
      </c>
      <c r="S443" s="76"/>
      <c r="T443" s="189">
        <f>S443*H443</f>
        <v>0</v>
      </c>
      <c r="U443" s="189">
        <v>0.00129</v>
      </c>
      <c r="V443" s="189">
        <f>U443*H443</f>
        <v>0.00129</v>
      </c>
      <c r="W443" s="189">
        <v>0</v>
      </c>
      <c r="X443" s="190">
        <f>W443*H443</f>
        <v>0</v>
      </c>
      <c r="Y443" s="37"/>
      <c r="Z443" s="37"/>
      <c r="AA443" s="37"/>
      <c r="AB443" s="37"/>
      <c r="AC443" s="37"/>
      <c r="AD443" s="37"/>
      <c r="AE443" s="37"/>
      <c r="AR443" s="191" t="s">
        <v>227</v>
      </c>
      <c r="AT443" s="191" t="s">
        <v>150</v>
      </c>
      <c r="AU443" s="191" t="s">
        <v>86</v>
      </c>
      <c r="AY443" s="18" t="s">
        <v>148</v>
      </c>
      <c r="BE443" s="192">
        <f>IF(O443="základní",K443,0)</f>
        <v>0</v>
      </c>
      <c r="BF443" s="192">
        <f>IF(O443="snížená",K443,0)</f>
        <v>0</v>
      </c>
      <c r="BG443" s="192">
        <f>IF(O443="zákl. přenesená",K443,0)</f>
        <v>0</v>
      </c>
      <c r="BH443" s="192">
        <f>IF(O443="sníž. přenesená",K443,0)</f>
        <v>0</v>
      </c>
      <c r="BI443" s="192">
        <f>IF(O443="nulová",K443,0)</f>
        <v>0</v>
      </c>
      <c r="BJ443" s="18" t="s">
        <v>84</v>
      </c>
      <c r="BK443" s="192">
        <f>ROUND(P443*H443,2)</f>
        <v>0</v>
      </c>
      <c r="BL443" s="18" t="s">
        <v>227</v>
      </c>
      <c r="BM443" s="191" t="s">
        <v>817</v>
      </c>
    </row>
    <row r="444" spans="1:65" s="2" customFormat="1" ht="24.15" customHeight="1">
      <c r="A444" s="37"/>
      <c r="B444" s="178"/>
      <c r="C444" s="179" t="s">
        <v>818</v>
      </c>
      <c r="D444" s="179" t="s">
        <v>150</v>
      </c>
      <c r="E444" s="180" t="s">
        <v>819</v>
      </c>
      <c r="F444" s="181" t="s">
        <v>820</v>
      </c>
      <c r="G444" s="182" t="s">
        <v>181</v>
      </c>
      <c r="H444" s="183">
        <v>1</v>
      </c>
      <c r="I444" s="184"/>
      <c r="J444" s="184"/>
      <c r="K444" s="185">
        <f>ROUND(P444*H444,2)</f>
        <v>0</v>
      </c>
      <c r="L444" s="181" t="s">
        <v>154</v>
      </c>
      <c r="M444" s="38"/>
      <c r="N444" s="186" t="s">
        <v>1</v>
      </c>
      <c r="O444" s="187" t="s">
        <v>42</v>
      </c>
      <c r="P444" s="188">
        <f>I444+J444</f>
        <v>0</v>
      </c>
      <c r="Q444" s="188">
        <f>ROUND(I444*H444,2)</f>
        <v>0</v>
      </c>
      <c r="R444" s="188">
        <f>ROUND(J444*H444,2)</f>
        <v>0</v>
      </c>
      <c r="S444" s="76"/>
      <c r="T444" s="189">
        <f>S444*H444</f>
        <v>0</v>
      </c>
      <c r="U444" s="189">
        <v>0.00191</v>
      </c>
      <c r="V444" s="189">
        <f>U444*H444</f>
        <v>0.00191</v>
      </c>
      <c r="W444" s="189">
        <v>0</v>
      </c>
      <c r="X444" s="190">
        <f>W444*H444</f>
        <v>0</v>
      </c>
      <c r="Y444" s="37"/>
      <c r="Z444" s="37"/>
      <c r="AA444" s="37"/>
      <c r="AB444" s="37"/>
      <c r="AC444" s="37"/>
      <c r="AD444" s="37"/>
      <c r="AE444" s="37"/>
      <c r="AR444" s="191" t="s">
        <v>227</v>
      </c>
      <c r="AT444" s="191" t="s">
        <v>150</v>
      </c>
      <c r="AU444" s="191" t="s">
        <v>86</v>
      </c>
      <c r="AY444" s="18" t="s">
        <v>148</v>
      </c>
      <c r="BE444" s="192">
        <f>IF(O444="základní",K444,0)</f>
        <v>0</v>
      </c>
      <c r="BF444" s="192">
        <f>IF(O444="snížená",K444,0)</f>
        <v>0</v>
      </c>
      <c r="BG444" s="192">
        <f>IF(O444="zákl. přenesená",K444,0)</f>
        <v>0</v>
      </c>
      <c r="BH444" s="192">
        <f>IF(O444="sníž. přenesená",K444,0)</f>
        <v>0</v>
      </c>
      <c r="BI444" s="192">
        <f>IF(O444="nulová",K444,0)</f>
        <v>0</v>
      </c>
      <c r="BJ444" s="18" t="s">
        <v>84</v>
      </c>
      <c r="BK444" s="192">
        <f>ROUND(P444*H444,2)</f>
        <v>0</v>
      </c>
      <c r="BL444" s="18" t="s">
        <v>227</v>
      </c>
      <c r="BM444" s="191" t="s">
        <v>821</v>
      </c>
    </row>
    <row r="445" spans="1:65" s="2" customFormat="1" ht="12">
      <c r="A445" s="37"/>
      <c r="B445" s="178"/>
      <c r="C445" s="179" t="s">
        <v>822</v>
      </c>
      <c r="D445" s="179" t="s">
        <v>150</v>
      </c>
      <c r="E445" s="180" t="s">
        <v>823</v>
      </c>
      <c r="F445" s="181" t="s">
        <v>824</v>
      </c>
      <c r="G445" s="182" t="s">
        <v>181</v>
      </c>
      <c r="H445" s="183">
        <v>4.6</v>
      </c>
      <c r="I445" s="184"/>
      <c r="J445" s="184"/>
      <c r="K445" s="185">
        <f>ROUND(P445*H445,2)</f>
        <v>0</v>
      </c>
      <c r="L445" s="181" t="s">
        <v>154</v>
      </c>
      <c r="M445" s="38"/>
      <c r="N445" s="186" t="s">
        <v>1</v>
      </c>
      <c r="O445" s="187" t="s">
        <v>42</v>
      </c>
      <c r="P445" s="188">
        <f>I445+J445</f>
        <v>0</v>
      </c>
      <c r="Q445" s="188">
        <f>ROUND(I445*H445,2)</f>
        <v>0</v>
      </c>
      <c r="R445" s="188">
        <f>ROUND(J445*H445,2)</f>
        <v>0</v>
      </c>
      <c r="S445" s="76"/>
      <c r="T445" s="189">
        <f>S445*H445</f>
        <v>0</v>
      </c>
      <c r="U445" s="189">
        <v>0.00142</v>
      </c>
      <c r="V445" s="189">
        <f>U445*H445</f>
        <v>0.006532</v>
      </c>
      <c r="W445" s="189">
        <v>0</v>
      </c>
      <c r="X445" s="190">
        <f>W445*H445</f>
        <v>0</v>
      </c>
      <c r="Y445" s="37"/>
      <c r="Z445" s="37"/>
      <c r="AA445" s="37"/>
      <c r="AB445" s="37"/>
      <c r="AC445" s="37"/>
      <c r="AD445" s="37"/>
      <c r="AE445" s="37"/>
      <c r="AR445" s="191" t="s">
        <v>227</v>
      </c>
      <c r="AT445" s="191" t="s">
        <v>150</v>
      </c>
      <c r="AU445" s="191" t="s">
        <v>86</v>
      </c>
      <c r="AY445" s="18" t="s">
        <v>148</v>
      </c>
      <c r="BE445" s="192">
        <f>IF(O445="základní",K445,0)</f>
        <v>0</v>
      </c>
      <c r="BF445" s="192">
        <f>IF(O445="snížená",K445,0)</f>
        <v>0</v>
      </c>
      <c r="BG445" s="192">
        <f>IF(O445="zákl. přenesená",K445,0)</f>
        <v>0</v>
      </c>
      <c r="BH445" s="192">
        <f>IF(O445="sníž. přenesená",K445,0)</f>
        <v>0</v>
      </c>
      <c r="BI445" s="192">
        <f>IF(O445="nulová",K445,0)</f>
        <v>0</v>
      </c>
      <c r="BJ445" s="18" t="s">
        <v>84</v>
      </c>
      <c r="BK445" s="192">
        <f>ROUND(P445*H445,2)</f>
        <v>0</v>
      </c>
      <c r="BL445" s="18" t="s">
        <v>227</v>
      </c>
      <c r="BM445" s="191" t="s">
        <v>825</v>
      </c>
    </row>
    <row r="446" spans="1:51" s="13" customFormat="1" ht="12">
      <c r="A446" s="13"/>
      <c r="B446" s="193"/>
      <c r="C446" s="13"/>
      <c r="D446" s="194" t="s">
        <v>157</v>
      </c>
      <c r="E446" s="195" t="s">
        <v>1</v>
      </c>
      <c r="F446" s="196" t="s">
        <v>826</v>
      </c>
      <c r="G446" s="13"/>
      <c r="H446" s="197">
        <v>4.6</v>
      </c>
      <c r="I446" s="198"/>
      <c r="J446" s="198"/>
      <c r="K446" s="13"/>
      <c r="L446" s="13"/>
      <c r="M446" s="193"/>
      <c r="N446" s="199"/>
      <c r="O446" s="200"/>
      <c r="P446" s="200"/>
      <c r="Q446" s="200"/>
      <c r="R446" s="200"/>
      <c r="S446" s="200"/>
      <c r="T446" s="200"/>
      <c r="U446" s="200"/>
      <c r="V446" s="200"/>
      <c r="W446" s="200"/>
      <c r="X446" s="201"/>
      <c r="Y446" s="13"/>
      <c r="Z446" s="13"/>
      <c r="AA446" s="13"/>
      <c r="AB446" s="13"/>
      <c r="AC446" s="13"/>
      <c r="AD446" s="13"/>
      <c r="AE446" s="13"/>
      <c r="AT446" s="195" t="s">
        <v>157</v>
      </c>
      <c r="AU446" s="195" t="s">
        <v>86</v>
      </c>
      <c r="AV446" s="13" t="s">
        <v>86</v>
      </c>
      <c r="AW446" s="13" t="s">
        <v>4</v>
      </c>
      <c r="AX446" s="13" t="s">
        <v>84</v>
      </c>
      <c r="AY446" s="195" t="s">
        <v>148</v>
      </c>
    </row>
    <row r="447" spans="1:65" s="2" customFormat="1" ht="24.15" customHeight="1">
      <c r="A447" s="37"/>
      <c r="B447" s="178"/>
      <c r="C447" s="179" t="s">
        <v>827</v>
      </c>
      <c r="D447" s="179" t="s">
        <v>150</v>
      </c>
      <c r="E447" s="180" t="s">
        <v>828</v>
      </c>
      <c r="F447" s="181" t="s">
        <v>829</v>
      </c>
      <c r="G447" s="182" t="s">
        <v>166</v>
      </c>
      <c r="H447" s="183">
        <v>1</v>
      </c>
      <c r="I447" s="184"/>
      <c r="J447" s="184"/>
      <c r="K447" s="185">
        <f>ROUND(P447*H447,2)</f>
        <v>0</v>
      </c>
      <c r="L447" s="181" t="s">
        <v>154</v>
      </c>
      <c r="M447" s="38"/>
      <c r="N447" s="186" t="s">
        <v>1</v>
      </c>
      <c r="O447" s="187" t="s">
        <v>42</v>
      </c>
      <c r="P447" s="188">
        <f>I447+J447</f>
        <v>0</v>
      </c>
      <c r="Q447" s="188">
        <f>ROUND(I447*H447,2)</f>
        <v>0</v>
      </c>
      <c r="R447" s="188">
        <f>ROUND(J447*H447,2)</f>
        <v>0</v>
      </c>
      <c r="S447" s="76"/>
      <c r="T447" s="189">
        <f>S447*H447</f>
        <v>0</v>
      </c>
      <c r="U447" s="189">
        <v>0.0015</v>
      </c>
      <c r="V447" s="189">
        <f>U447*H447</f>
        <v>0.0015</v>
      </c>
      <c r="W447" s="189">
        <v>0</v>
      </c>
      <c r="X447" s="190">
        <f>W447*H447</f>
        <v>0</v>
      </c>
      <c r="Y447" s="37"/>
      <c r="Z447" s="37"/>
      <c r="AA447" s="37"/>
      <c r="AB447" s="37"/>
      <c r="AC447" s="37"/>
      <c r="AD447" s="37"/>
      <c r="AE447" s="37"/>
      <c r="AR447" s="191" t="s">
        <v>227</v>
      </c>
      <c r="AT447" s="191" t="s">
        <v>150</v>
      </c>
      <c r="AU447" s="191" t="s">
        <v>86</v>
      </c>
      <c r="AY447" s="18" t="s">
        <v>148</v>
      </c>
      <c r="BE447" s="192">
        <f>IF(O447="základní",K447,0)</f>
        <v>0</v>
      </c>
      <c r="BF447" s="192">
        <f>IF(O447="snížená",K447,0)</f>
        <v>0</v>
      </c>
      <c r="BG447" s="192">
        <f>IF(O447="zákl. přenesená",K447,0)</f>
        <v>0</v>
      </c>
      <c r="BH447" s="192">
        <f>IF(O447="sníž. přenesená",K447,0)</f>
        <v>0</v>
      </c>
      <c r="BI447" s="192">
        <f>IF(O447="nulová",K447,0)</f>
        <v>0</v>
      </c>
      <c r="BJ447" s="18" t="s">
        <v>84</v>
      </c>
      <c r="BK447" s="192">
        <f>ROUND(P447*H447,2)</f>
        <v>0</v>
      </c>
      <c r="BL447" s="18" t="s">
        <v>227</v>
      </c>
      <c r="BM447" s="191" t="s">
        <v>830</v>
      </c>
    </row>
    <row r="448" spans="1:65" s="2" customFormat="1" ht="24.15" customHeight="1">
      <c r="A448" s="37"/>
      <c r="B448" s="178"/>
      <c r="C448" s="179" t="s">
        <v>831</v>
      </c>
      <c r="D448" s="179" t="s">
        <v>150</v>
      </c>
      <c r="E448" s="180" t="s">
        <v>832</v>
      </c>
      <c r="F448" s="181" t="s">
        <v>833</v>
      </c>
      <c r="G448" s="182" t="s">
        <v>166</v>
      </c>
      <c r="H448" s="183">
        <v>1</v>
      </c>
      <c r="I448" s="184"/>
      <c r="J448" s="184"/>
      <c r="K448" s="185">
        <f>ROUND(P448*H448,2)</f>
        <v>0</v>
      </c>
      <c r="L448" s="181" t="s">
        <v>154</v>
      </c>
      <c r="M448" s="38"/>
      <c r="N448" s="186" t="s">
        <v>1</v>
      </c>
      <c r="O448" s="187" t="s">
        <v>42</v>
      </c>
      <c r="P448" s="188">
        <f>I448+J448</f>
        <v>0</v>
      </c>
      <c r="Q448" s="188">
        <f>ROUND(I448*H448,2)</f>
        <v>0</v>
      </c>
      <c r="R448" s="188">
        <f>ROUND(J448*H448,2)</f>
        <v>0</v>
      </c>
      <c r="S448" s="76"/>
      <c r="T448" s="189">
        <f>S448*H448</f>
        <v>0</v>
      </c>
      <c r="U448" s="189">
        <v>0</v>
      </c>
      <c r="V448" s="189">
        <f>U448*H448</f>
        <v>0</v>
      </c>
      <c r="W448" s="189">
        <v>0.03522</v>
      </c>
      <c r="X448" s="190">
        <f>W448*H448</f>
        <v>0.03522</v>
      </c>
      <c r="Y448" s="37"/>
      <c r="Z448" s="37"/>
      <c r="AA448" s="37"/>
      <c r="AB448" s="37"/>
      <c r="AC448" s="37"/>
      <c r="AD448" s="37"/>
      <c r="AE448" s="37"/>
      <c r="AR448" s="191" t="s">
        <v>227</v>
      </c>
      <c r="AT448" s="191" t="s">
        <v>150</v>
      </c>
      <c r="AU448" s="191" t="s">
        <v>86</v>
      </c>
      <c r="AY448" s="18" t="s">
        <v>148</v>
      </c>
      <c r="BE448" s="192">
        <f>IF(O448="základní",K448,0)</f>
        <v>0</v>
      </c>
      <c r="BF448" s="192">
        <f>IF(O448="snížená",K448,0)</f>
        <v>0</v>
      </c>
      <c r="BG448" s="192">
        <f>IF(O448="zákl. přenesená",K448,0)</f>
        <v>0</v>
      </c>
      <c r="BH448" s="192">
        <f>IF(O448="sníž. přenesená",K448,0)</f>
        <v>0</v>
      </c>
      <c r="BI448" s="192">
        <f>IF(O448="nulová",K448,0)</f>
        <v>0</v>
      </c>
      <c r="BJ448" s="18" t="s">
        <v>84</v>
      </c>
      <c r="BK448" s="192">
        <f>ROUND(P448*H448,2)</f>
        <v>0</v>
      </c>
      <c r="BL448" s="18" t="s">
        <v>227</v>
      </c>
      <c r="BM448" s="191" t="s">
        <v>834</v>
      </c>
    </row>
    <row r="449" spans="1:65" s="2" customFormat="1" ht="24.15" customHeight="1">
      <c r="A449" s="37"/>
      <c r="B449" s="178"/>
      <c r="C449" s="179" t="s">
        <v>835</v>
      </c>
      <c r="D449" s="179" t="s">
        <v>150</v>
      </c>
      <c r="E449" s="180" t="s">
        <v>836</v>
      </c>
      <c r="F449" s="181" t="s">
        <v>837</v>
      </c>
      <c r="G449" s="182" t="s">
        <v>166</v>
      </c>
      <c r="H449" s="183">
        <v>2</v>
      </c>
      <c r="I449" s="184"/>
      <c r="J449" s="184"/>
      <c r="K449" s="185">
        <f>ROUND(P449*H449,2)</f>
        <v>0</v>
      </c>
      <c r="L449" s="181" t="s">
        <v>154</v>
      </c>
      <c r="M449" s="38"/>
      <c r="N449" s="186" t="s">
        <v>1</v>
      </c>
      <c r="O449" s="187" t="s">
        <v>42</v>
      </c>
      <c r="P449" s="188">
        <f>I449+J449</f>
        <v>0</v>
      </c>
      <c r="Q449" s="188">
        <f>ROUND(I449*H449,2)</f>
        <v>0</v>
      </c>
      <c r="R449" s="188">
        <f>ROUND(J449*H449,2)</f>
        <v>0</v>
      </c>
      <c r="S449" s="76"/>
      <c r="T449" s="189">
        <f>S449*H449</f>
        <v>0</v>
      </c>
      <c r="U449" s="189">
        <v>0.00029</v>
      </c>
      <c r="V449" s="189">
        <f>U449*H449</f>
        <v>0.00058</v>
      </c>
      <c r="W449" s="189">
        <v>0</v>
      </c>
      <c r="X449" s="190">
        <f>W449*H449</f>
        <v>0</v>
      </c>
      <c r="Y449" s="37"/>
      <c r="Z449" s="37"/>
      <c r="AA449" s="37"/>
      <c r="AB449" s="37"/>
      <c r="AC449" s="37"/>
      <c r="AD449" s="37"/>
      <c r="AE449" s="37"/>
      <c r="AR449" s="191" t="s">
        <v>227</v>
      </c>
      <c r="AT449" s="191" t="s">
        <v>150</v>
      </c>
      <c r="AU449" s="191" t="s">
        <v>86</v>
      </c>
      <c r="AY449" s="18" t="s">
        <v>148</v>
      </c>
      <c r="BE449" s="192">
        <f>IF(O449="základní",K449,0)</f>
        <v>0</v>
      </c>
      <c r="BF449" s="192">
        <f>IF(O449="snížená",K449,0)</f>
        <v>0</v>
      </c>
      <c r="BG449" s="192">
        <f>IF(O449="zákl. přenesená",K449,0)</f>
        <v>0</v>
      </c>
      <c r="BH449" s="192">
        <f>IF(O449="sníž. přenesená",K449,0)</f>
        <v>0</v>
      </c>
      <c r="BI449" s="192">
        <f>IF(O449="nulová",K449,0)</f>
        <v>0</v>
      </c>
      <c r="BJ449" s="18" t="s">
        <v>84</v>
      </c>
      <c r="BK449" s="192">
        <f>ROUND(P449*H449,2)</f>
        <v>0</v>
      </c>
      <c r="BL449" s="18" t="s">
        <v>227</v>
      </c>
      <c r="BM449" s="191" t="s">
        <v>838</v>
      </c>
    </row>
    <row r="450" spans="1:65" s="2" customFormat="1" ht="24.15" customHeight="1">
      <c r="A450" s="37"/>
      <c r="B450" s="178"/>
      <c r="C450" s="179" t="s">
        <v>839</v>
      </c>
      <c r="D450" s="179" t="s">
        <v>150</v>
      </c>
      <c r="E450" s="180" t="s">
        <v>840</v>
      </c>
      <c r="F450" s="181" t="s">
        <v>841</v>
      </c>
      <c r="G450" s="182" t="s">
        <v>674</v>
      </c>
      <c r="H450" s="228"/>
      <c r="I450" s="184"/>
      <c r="J450" s="184"/>
      <c r="K450" s="185">
        <f>ROUND(P450*H450,2)</f>
        <v>0</v>
      </c>
      <c r="L450" s="181" t="s">
        <v>154</v>
      </c>
      <c r="M450" s="38"/>
      <c r="N450" s="186" t="s">
        <v>1</v>
      </c>
      <c r="O450" s="187" t="s">
        <v>42</v>
      </c>
      <c r="P450" s="188">
        <f>I450+J450</f>
        <v>0</v>
      </c>
      <c r="Q450" s="188">
        <f>ROUND(I450*H450,2)</f>
        <v>0</v>
      </c>
      <c r="R450" s="188">
        <f>ROUND(J450*H450,2)</f>
        <v>0</v>
      </c>
      <c r="S450" s="76"/>
      <c r="T450" s="189">
        <f>S450*H450</f>
        <v>0</v>
      </c>
      <c r="U450" s="189">
        <v>0</v>
      </c>
      <c r="V450" s="189">
        <f>U450*H450</f>
        <v>0</v>
      </c>
      <c r="W450" s="189">
        <v>0</v>
      </c>
      <c r="X450" s="190">
        <f>W450*H450</f>
        <v>0</v>
      </c>
      <c r="Y450" s="37"/>
      <c r="Z450" s="37"/>
      <c r="AA450" s="37"/>
      <c r="AB450" s="37"/>
      <c r="AC450" s="37"/>
      <c r="AD450" s="37"/>
      <c r="AE450" s="37"/>
      <c r="AR450" s="191" t="s">
        <v>227</v>
      </c>
      <c r="AT450" s="191" t="s">
        <v>150</v>
      </c>
      <c r="AU450" s="191" t="s">
        <v>86</v>
      </c>
      <c r="AY450" s="18" t="s">
        <v>148</v>
      </c>
      <c r="BE450" s="192">
        <f>IF(O450="základní",K450,0)</f>
        <v>0</v>
      </c>
      <c r="BF450" s="192">
        <f>IF(O450="snížená",K450,0)</f>
        <v>0</v>
      </c>
      <c r="BG450" s="192">
        <f>IF(O450="zákl. přenesená",K450,0)</f>
        <v>0</v>
      </c>
      <c r="BH450" s="192">
        <f>IF(O450="sníž. přenesená",K450,0)</f>
        <v>0</v>
      </c>
      <c r="BI450" s="192">
        <f>IF(O450="nulová",K450,0)</f>
        <v>0</v>
      </c>
      <c r="BJ450" s="18" t="s">
        <v>84</v>
      </c>
      <c r="BK450" s="192">
        <f>ROUND(P450*H450,2)</f>
        <v>0</v>
      </c>
      <c r="BL450" s="18" t="s">
        <v>227</v>
      </c>
      <c r="BM450" s="191" t="s">
        <v>842</v>
      </c>
    </row>
    <row r="451" spans="1:63" s="12" customFormat="1" ht="22.8" customHeight="1">
      <c r="A451" s="12"/>
      <c r="B451" s="164"/>
      <c r="C451" s="12"/>
      <c r="D451" s="165" t="s">
        <v>78</v>
      </c>
      <c r="E451" s="176" t="s">
        <v>843</v>
      </c>
      <c r="F451" s="176" t="s">
        <v>844</v>
      </c>
      <c r="G451" s="12"/>
      <c r="H451" s="12"/>
      <c r="I451" s="167"/>
      <c r="J451" s="167"/>
      <c r="K451" s="177">
        <f>BK451</f>
        <v>0</v>
      </c>
      <c r="L451" s="12"/>
      <c r="M451" s="164"/>
      <c r="N451" s="169"/>
      <c r="O451" s="170"/>
      <c r="P451" s="170"/>
      <c r="Q451" s="171">
        <f>SUM(Q452:Q454)</f>
        <v>0</v>
      </c>
      <c r="R451" s="171">
        <f>SUM(R452:R454)</f>
        <v>0</v>
      </c>
      <c r="S451" s="170"/>
      <c r="T451" s="172">
        <f>SUM(T452:T454)</f>
        <v>0</v>
      </c>
      <c r="U451" s="170"/>
      <c r="V451" s="172">
        <f>SUM(V452:V454)</f>
        <v>0</v>
      </c>
      <c r="W451" s="170"/>
      <c r="X451" s="173">
        <f>SUM(X452:X454)</f>
        <v>0</v>
      </c>
      <c r="Y451" s="12"/>
      <c r="Z451" s="12"/>
      <c r="AA451" s="12"/>
      <c r="AB451" s="12"/>
      <c r="AC451" s="12"/>
      <c r="AD451" s="12"/>
      <c r="AE451" s="12"/>
      <c r="AR451" s="165" t="s">
        <v>86</v>
      </c>
      <c r="AT451" s="174" t="s">
        <v>78</v>
      </c>
      <c r="AU451" s="174" t="s">
        <v>84</v>
      </c>
      <c r="AY451" s="165" t="s">
        <v>148</v>
      </c>
      <c r="BK451" s="175">
        <f>SUM(BK452:BK454)</f>
        <v>0</v>
      </c>
    </row>
    <row r="452" spans="1:65" s="2" customFormat="1" ht="16.5" customHeight="1">
      <c r="A452" s="37"/>
      <c r="B452" s="178"/>
      <c r="C452" s="179" t="s">
        <v>845</v>
      </c>
      <c r="D452" s="179" t="s">
        <v>150</v>
      </c>
      <c r="E452" s="180" t="s">
        <v>846</v>
      </c>
      <c r="F452" s="181" t="s">
        <v>847</v>
      </c>
      <c r="G452" s="182" t="s">
        <v>166</v>
      </c>
      <c r="H452" s="183">
        <v>1</v>
      </c>
      <c r="I452" s="184"/>
      <c r="J452" s="184"/>
      <c r="K452" s="185">
        <f>ROUND(P452*H452,2)</f>
        <v>0</v>
      </c>
      <c r="L452" s="181" t="s">
        <v>1</v>
      </c>
      <c r="M452" s="38"/>
      <c r="N452" s="186" t="s">
        <v>1</v>
      </c>
      <c r="O452" s="187" t="s">
        <v>42</v>
      </c>
      <c r="P452" s="188">
        <f>I452+J452</f>
        <v>0</v>
      </c>
      <c r="Q452" s="188">
        <f>ROUND(I452*H452,2)</f>
        <v>0</v>
      </c>
      <c r="R452" s="188">
        <f>ROUND(J452*H452,2)</f>
        <v>0</v>
      </c>
      <c r="S452" s="76"/>
      <c r="T452" s="189">
        <f>S452*H452</f>
        <v>0</v>
      </c>
      <c r="U452" s="189">
        <v>0</v>
      </c>
      <c r="V452" s="189">
        <f>U452*H452</f>
        <v>0</v>
      </c>
      <c r="W452" s="189">
        <v>0</v>
      </c>
      <c r="X452" s="190">
        <f>W452*H452</f>
        <v>0</v>
      </c>
      <c r="Y452" s="37"/>
      <c r="Z452" s="37"/>
      <c r="AA452" s="37"/>
      <c r="AB452" s="37"/>
      <c r="AC452" s="37"/>
      <c r="AD452" s="37"/>
      <c r="AE452" s="37"/>
      <c r="AR452" s="191" t="s">
        <v>227</v>
      </c>
      <c r="AT452" s="191" t="s">
        <v>150</v>
      </c>
      <c r="AU452" s="191" t="s">
        <v>86</v>
      </c>
      <c r="AY452" s="18" t="s">
        <v>148</v>
      </c>
      <c r="BE452" s="192">
        <f>IF(O452="základní",K452,0)</f>
        <v>0</v>
      </c>
      <c r="BF452" s="192">
        <f>IF(O452="snížená",K452,0)</f>
        <v>0</v>
      </c>
      <c r="BG452" s="192">
        <f>IF(O452="zákl. přenesená",K452,0)</f>
        <v>0</v>
      </c>
      <c r="BH452" s="192">
        <f>IF(O452="sníž. přenesená",K452,0)</f>
        <v>0</v>
      </c>
      <c r="BI452" s="192">
        <f>IF(O452="nulová",K452,0)</f>
        <v>0</v>
      </c>
      <c r="BJ452" s="18" t="s">
        <v>84</v>
      </c>
      <c r="BK452" s="192">
        <f>ROUND(P452*H452,2)</f>
        <v>0</v>
      </c>
      <c r="BL452" s="18" t="s">
        <v>227</v>
      </c>
      <c r="BM452" s="191" t="s">
        <v>848</v>
      </c>
    </row>
    <row r="453" spans="1:65" s="2" customFormat="1" ht="24.15" customHeight="1">
      <c r="A453" s="37"/>
      <c r="B453" s="178"/>
      <c r="C453" s="179" t="s">
        <v>849</v>
      </c>
      <c r="D453" s="179" t="s">
        <v>150</v>
      </c>
      <c r="E453" s="180" t="s">
        <v>850</v>
      </c>
      <c r="F453" s="181" t="s">
        <v>851</v>
      </c>
      <c r="G453" s="182" t="s">
        <v>166</v>
      </c>
      <c r="H453" s="183">
        <v>1</v>
      </c>
      <c r="I453" s="184"/>
      <c r="J453" s="184"/>
      <c r="K453" s="185">
        <f>ROUND(P453*H453,2)</f>
        <v>0</v>
      </c>
      <c r="L453" s="181" t="s">
        <v>1</v>
      </c>
      <c r="M453" s="38"/>
      <c r="N453" s="186" t="s">
        <v>1</v>
      </c>
      <c r="O453" s="187" t="s">
        <v>42</v>
      </c>
      <c r="P453" s="188">
        <f>I453+J453</f>
        <v>0</v>
      </c>
      <c r="Q453" s="188">
        <f>ROUND(I453*H453,2)</f>
        <v>0</v>
      </c>
      <c r="R453" s="188">
        <f>ROUND(J453*H453,2)</f>
        <v>0</v>
      </c>
      <c r="S453" s="76"/>
      <c r="T453" s="189">
        <f>S453*H453</f>
        <v>0</v>
      </c>
      <c r="U453" s="189">
        <v>0</v>
      </c>
      <c r="V453" s="189">
        <f>U453*H453</f>
        <v>0</v>
      </c>
      <c r="W453" s="189">
        <v>0</v>
      </c>
      <c r="X453" s="190">
        <f>W453*H453</f>
        <v>0</v>
      </c>
      <c r="Y453" s="37"/>
      <c r="Z453" s="37"/>
      <c r="AA453" s="37"/>
      <c r="AB453" s="37"/>
      <c r="AC453" s="37"/>
      <c r="AD453" s="37"/>
      <c r="AE453" s="37"/>
      <c r="AR453" s="191" t="s">
        <v>227</v>
      </c>
      <c r="AT453" s="191" t="s">
        <v>150</v>
      </c>
      <c r="AU453" s="191" t="s">
        <v>86</v>
      </c>
      <c r="AY453" s="18" t="s">
        <v>148</v>
      </c>
      <c r="BE453" s="192">
        <f>IF(O453="základní",K453,0)</f>
        <v>0</v>
      </c>
      <c r="BF453" s="192">
        <f>IF(O453="snížená",K453,0)</f>
        <v>0</v>
      </c>
      <c r="BG453" s="192">
        <f>IF(O453="zákl. přenesená",K453,0)</f>
        <v>0</v>
      </c>
      <c r="BH453" s="192">
        <f>IF(O453="sníž. přenesená",K453,0)</f>
        <v>0</v>
      </c>
      <c r="BI453" s="192">
        <f>IF(O453="nulová",K453,0)</f>
        <v>0</v>
      </c>
      <c r="BJ453" s="18" t="s">
        <v>84</v>
      </c>
      <c r="BK453" s="192">
        <f>ROUND(P453*H453,2)</f>
        <v>0</v>
      </c>
      <c r="BL453" s="18" t="s">
        <v>227</v>
      </c>
      <c r="BM453" s="191" t="s">
        <v>852</v>
      </c>
    </row>
    <row r="454" spans="1:65" s="2" customFormat="1" ht="16.5" customHeight="1">
      <c r="A454" s="37"/>
      <c r="B454" s="178"/>
      <c r="C454" s="179" t="s">
        <v>853</v>
      </c>
      <c r="D454" s="179" t="s">
        <v>150</v>
      </c>
      <c r="E454" s="180" t="s">
        <v>854</v>
      </c>
      <c r="F454" s="181" t="s">
        <v>855</v>
      </c>
      <c r="G454" s="182" t="s">
        <v>199</v>
      </c>
      <c r="H454" s="183">
        <v>1</v>
      </c>
      <c r="I454" s="184"/>
      <c r="J454" s="184"/>
      <c r="K454" s="185">
        <f>ROUND(P454*H454,2)</f>
        <v>0</v>
      </c>
      <c r="L454" s="181" t="s">
        <v>1</v>
      </c>
      <c r="M454" s="38"/>
      <c r="N454" s="186" t="s">
        <v>1</v>
      </c>
      <c r="O454" s="187" t="s">
        <v>42</v>
      </c>
      <c r="P454" s="188">
        <f>I454+J454</f>
        <v>0</v>
      </c>
      <c r="Q454" s="188">
        <f>ROUND(I454*H454,2)</f>
        <v>0</v>
      </c>
      <c r="R454" s="188">
        <f>ROUND(J454*H454,2)</f>
        <v>0</v>
      </c>
      <c r="S454" s="76"/>
      <c r="T454" s="189">
        <f>S454*H454</f>
        <v>0</v>
      </c>
      <c r="U454" s="189">
        <v>0</v>
      </c>
      <c r="V454" s="189">
        <f>U454*H454</f>
        <v>0</v>
      </c>
      <c r="W454" s="189">
        <v>0</v>
      </c>
      <c r="X454" s="190">
        <f>W454*H454</f>
        <v>0</v>
      </c>
      <c r="Y454" s="37"/>
      <c r="Z454" s="37"/>
      <c r="AA454" s="37"/>
      <c r="AB454" s="37"/>
      <c r="AC454" s="37"/>
      <c r="AD454" s="37"/>
      <c r="AE454" s="37"/>
      <c r="AR454" s="191" t="s">
        <v>227</v>
      </c>
      <c r="AT454" s="191" t="s">
        <v>150</v>
      </c>
      <c r="AU454" s="191" t="s">
        <v>86</v>
      </c>
      <c r="AY454" s="18" t="s">
        <v>148</v>
      </c>
      <c r="BE454" s="192">
        <f>IF(O454="základní",K454,0)</f>
        <v>0</v>
      </c>
      <c r="BF454" s="192">
        <f>IF(O454="snížená",K454,0)</f>
        <v>0</v>
      </c>
      <c r="BG454" s="192">
        <f>IF(O454="zákl. přenesená",K454,0)</f>
        <v>0</v>
      </c>
      <c r="BH454" s="192">
        <f>IF(O454="sníž. přenesená",K454,0)</f>
        <v>0</v>
      </c>
      <c r="BI454" s="192">
        <f>IF(O454="nulová",K454,0)</f>
        <v>0</v>
      </c>
      <c r="BJ454" s="18" t="s">
        <v>84</v>
      </c>
      <c r="BK454" s="192">
        <f>ROUND(P454*H454,2)</f>
        <v>0</v>
      </c>
      <c r="BL454" s="18" t="s">
        <v>227</v>
      </c>
      <c r="BM454" s="191" t="s">
        <v>856</v>
      </c>
    </row>
    <row r="455" spans="1:63" s="12" customFormat="1" ht="22.8" customHeight="1">
      <c r="A455" s="12"/>
      <c r="B455" s="164"/>
      <c r="C455" s="12"/>
      <c r="D455" s="165" t="s">
        <v>78</v>
      </c>
      <c r="E455" s="176" t="s">
        <v>857</v>
      </c>
      <c r="F455" s="176" t="s">
        <v>858</v>
      </c>
      <c r="G455" s="12"/>
      <c r="H455" s="12"/>
      <c r="I455" s="167"/>
      <c r="J455" s="167"/>
      <c r="K455" s="177">
        <f>BK455</f>
        <v>0</v>
      </c>
      <c r="L455" s="12"/>
      <c r="M455" s="164"/>
      <c r="N455" s="169"/>
      <c r="O455" s="170"/>
      <c r="P455" s="170"/>
      <c r="Q455" s="171">
        <f>SUM(Q456:Q484)</f>
        <v>0</v>
      </c>
      <c r="R455" s="171">
        <f>SUM(R456:R484)</f>
        <v>0</v>
      </c>
      <c r="S455" s="170"/>
      <c r="T455" s="172">
        <f>SUM(T456:T484)</f>
        <v>0</v>
      </c>
      <c r="U455" s="170"/>
      <c r="V455" s="172">
        <f>SUM(V456:V484)</f>
        <v>0.357204</v>
      </c>
      <c r="W455" s="170"/>
      <c r="X455" s="173">
        <f>SUM(X456:X484)</f>
        <v>0</v>
      </c>
      <c r="Y455" s="12"/>
      <c r="Z455" s="12"/>
      <c r="AA455" s="12"/>
      <c r="AB455" s="12"/>
      <c r="AC455" s="12"/>
      <c r="AD455" s="12"/>
      <c r="AE455" s="12"/>
      <c r="AR455" s="165" t="s">
        <v>86</v>
      </c>
      <c r="AT455" s="174" t="s">
        <v>78</v>
      </c>
      <c r="AU455" s="174" t="s">
        <v>84</v>
      </c>
      <c r="AY455" s="165" t="s">
        <v>148</v>
      </c>
      <c r="BK455" s="175">
        <f>SUM(BK456:BK484)</f>
        <v>0</v>
      </c>
    </row>
    <row r="456" spans="1:65" s="2" customFormat="1" ht="24.15" customHeight="1">
      <c r="A456" s="37"/>
      <c r="B456" s="178"/>
      <c r="C456" s="179" t="s">
        <v>859</v>
      </c>
      <c r="D456" s="179" t="s">
        <v>150</v>
      </c>
      <c r="E456" s="180" t="s">
        <v>860</v>
      </c>
      <c r="F456" s="181" t="s">
        <v>861</v>
      </c>
      <c r="G456" s="182" t="s">
        <v>181</v>
      </c>
      <c r="H456" s="183">
        <v>120</v>
      </c>
      <c r="I456" s="184"/>
      <c r="J456" s="184"/>
      <c r="K456" s="185">
        <f>ROUND(P456*H456,2)</f>
        <v>0</v>
      </c>
      <c r="L456" s="181" t="s">
        <v>862</v>
      </c>
      <c r="M456" s="38"/>
      <c r="N456" s="186" t="s">
        <v>1</v>
      </c>
      <c r="O456" s="187" t="s">
        <v>42</v>
      </c>
      <c r="P456" s="188">
        <f>I456+J456</f>
        <v>0</v>
      </c>
      <c r="Q456" s="188">
        <f>ROUND(I456*H456,2)</f>
        <v>0</v>
      </c>
      <c r="R456" s="188">
        <f>ROUND(J456*H456,2)</f>
        <v>0</v>
      </c>
      <c r="S456" s="76"/>
      <c r="T456" s="189">
        <f>S456*H456</f>
        <v>0</v>
      </c>
      <c r="U456" s="189">
        <v>0</v>
      </c>
      <c r="V456" s="189">
        <f>U456*H456</f>
        <v>0</v>
      </c>
      <c r="W456" s="189">
        <v>0</v>
      </c>
      <c r="X456" s="190">
        <f>W456*H456</f>
        <v>0</v>
      </c>
      <c r="Y456" s="37"/>
      <c r="Z456" s="37"/>
      <c r="AA456" s="37"/>
      <c r="AB456" s="37"/>
      <c r="AC456" s="37"/>
      <c r="AD456" s="37"/>
      <c r="AE456" s="37"/>
      <c r="AR456" s="191" t="s">
        <v>227</v>
      </c>
      <c r="AT456" s="191" t="s">
        <v>150</v>
      </c>
      <c r="AU456" s="191" t="s">
        <v>86</v>
      </c>
      <c r="AY456" s="18" t="s">
        <v>148</v>
      </c>
      <c r="BE456" s="192">
        <f>IF(O456="základní",K456,0)</f>
        <v>0</v>
      </c>
      <c r="BF456" s="192">
        <f>IF(O456="snížená",K456,0)</f>
        <v>0</v>
      </c>
      <c r="BG456" s="192">
        <f>IF(O456="zákl. přenesená",K456,0)</f>
        <v>0</v>
      </c>
      <c r="BH456" s="192">
        <f>IF(O456="sníž. přenesená",K456,0)</f>
        <v>0</v>
      </c>
      <c r="BI456" s="192">
        <f>IF(O456="nulová",K456,0)</f>
        <v>0</v>
      </c>
      <c r="BJ456" s="18" t="s">
        <v>84</v>
      </c>
      <c r="BK456" s="192">
        <f>ROUND(P456*H456,2)</f>
        <v>0</v>
      </c>
      <c r="BL456" s="18" t="s">
        <v>227</v>
      </c>
      <c r="BM456" s="191" t="s">
        <v>863</v>
      </c>
    </row>
    <row r="457" spans="1:65" s="2" customFormat="1" ht="24.15" customHeight="1">
      <c r="A457" s="37"/>
      <c r="B457" s="178"/>
      <c r="C457" s="202" t="s">
        <v>864</v>
      </c>
      <c r="D457" s="202" t="s">
        <v>168</v>
      </c>
      <c r="E457" s="203" t="s">
        <v>865</v>
      </c>
      <c r="F457" s="204" t="s">
        <v>866</v>
      </c>
      <c r="G457" s="205" t="s">
        <v>181</v>
      </c>
      <c r="H457" s="206">
        <v>120</v>
      </c>
      <c r="I457" s="207"/>
      <c r="J457" s="208"/>
      <c r="K457" s="209">
        <f>ROUND(P457*H457,2)</f>
        <v>0</v>
      </c>
      <c r="L457" s="204" t="s">
        <v>862</v>
      </c>
      <c r="M457" s="210"/>
      <c r="N457" s="211" t="s">
        <v>1</v>
      </c>
      <c r="O457" s="187" t="s">
        <v>42</v>
      </c>
      <c r="P457" s="188">
        <f>I457+J457</f>
        <v>0</v>
      </c>
      <c r="Q457" s="188">
        <f>ROUND(I457*H457,2)</f>
        <v>0</v>
      </c>
      <c r="R457" s="188">
        <f>ROUND(J457*H457,2)</f>
        <v>0</v>
      </c>
      <c r="S457" s="76"/>
      <c r="T457" s="189">
        <f>S457*H457</f>
        <v>0</v>
      </c>
      <c r="U457" s="189">
        <v>0.000167</v>
      </c>
      <c r="V457" s="189">
        <f>U457*H457</f>
        <v>0.02004</v>
      </c>
      <c r="W457" s="189">
        <v>0</v>
      </c>
      <c r="X457" s="190">
        <f>W457*H457</f>
        <v>0</v>
      </c>
      <c r="Y457" s="37"/>
      <c r="Z457" s="37"/>
      <c r="AA457" s="37"/>
      <c r="AB457" s="37"/>
      <c r="AC457" s="37"/>
      <c r="AD457" s="37"/>
      <c r="AE457" s="37"/>
      <c r="AR457" s="191" t="s">
        <v>310</v>
      </c>
      <c r="AT457" s="191" t="s">
        <v>168</v>
      </c>
      <c r="AU457" s="191" t="s">
        <v>86</v>
      </c>
      <c r="AY457" s="18" t="s">
        <v>148</v>
      </c>
      <c r="BE457" s="192">
        <f>IF(O457="základní",K457,0)</f>
        <v>0</v>
      </c>
      <c r="BF457" s="192">
        <f>IF(O457="snížená",K457,0)</f>
        <v>0</v>
      </c>
      <c r="BG457" s="192">
        <f>IF(O457="zákl. přenesená",K457,0)</f>
        <v>0</v>
      </c>
      <c r="BH457" s="192">
        <f>IF(O457="sníž. přenesená",K457,0)</f>
        <v>0</v>
      </c>
      <c r="BI457" s="192">
        <f>IF(O457="nulová",K457,0)</f>
        <v>0</v>
      </c>
      <c r="BJ457" s="18" t="s">
        <v>84</v>
      </c>
      <c r="BK457" s="192">
        <f>ROUND(P457*H457,2)</f>
        <v>0</v>
      </c>
      <c r="BL457" s="18" t="s">
        <v>227</v>
      </c>
      <c r="BM457" s="191" t="s">
        <v>867</v>
      </c>
    </row>
    <row r="458" spans="1:65" s="2" customFormat="1" ht="24.15" customHeight="1">
      <c r="A458" s="37"/>
      <c r="B458" s="178"/>
      <c r="C458" s="179" t="s">
        <v>868</v>
      </c>
      <c r="D458" s="179" t="s">
        <v>150</v>
      </c>
      <c r="E458" s="180" t="s">
        <v>869</v>
      </c>
      <c r="F458" s="181" t="s">
        <v>870</v>
      </c>
      <c r="G458" s="182" t="s">
        <v>181</v>
      </c>
      <c r="H458" s="183">
        <v>400</v>
      </c>
      <c r="I458" s="184"/>
      <c r="J458" s="184"/>
      <c r="K458" s="185">
        <f>ROUND(P458*H458,2)</f>
        <v>0</v>
      </c>
      <c r="L458" s="181" t="s">
        <v>154</v>
      </c>
      <c r="M458" s="38"/>
      <c r="N458" s="186" t="s">
        <v>1</v>
      </c>
      <c r="O458" s="187" t="s">
        <v>42</v>
      </c>
      <c r="P458" s="188">
        <f>I458+J458</f>
        <v>0</v>
      </c>
      <c r="Q458" s="188">
        <f>ROUND(I458*H458,2)</f>
        <v>0</v>
      </c>
      <c r="R458" s="188">
        <f>ROUND(J458*H458,2)</f>
        <v>0</v>
      </c>
      <c r="S458" s="76"/>
      <c r="T458" s="189">
        <f>S458*H458</f>
        <v>0</v>
      </c>
      <c r="U458" s="189">
        <v>0</v>
      </c>
      <c r="V458" s="189">
        <f>U458*H458</f>
        <v>0</v>
      </c>
      <c r="W458" s="189">
        <v>0</v>
      </c>
      <c r="X458" s="190">
        <f>W458*H458</f>
        <v>0</v>
      </c>
      <c r="Y458" s="37"/>
      <c r="Z458" s="37"/>
      <c r="AA458" s="37"/>
      <c r="AB458" s="37"/>
      <c r="AC458" s="37"/>
      <c r="AD458" s="37"/>
      <c r="AE458" s="37"/>
      <c r="AR458" s="191" t="s">
        <v>227</v>
      </c>
      <c r="AT458" s="191" t="s">
        <v>150</v>
      </c>
      <c r="AU458" s="191" t="s">
        <v>86</v>
      </c>
      <c r="AY458" s="18" t="s">
        <v>148</v>
      </c>
      <c r="BE458" s="192">
        <f>IF(O458="základní",K458,0)</f>
        <v>0</v>
      </c>
      <c r="BF458" s="192">
        <f>IF(O458="snížená",K458,0)</f>
        <v>0</v>
      </c>
      <c r="BG458" s="192">
        <f>IF(O458="zákl. přenesená",K458,0)</f>
        <v>0</v>
      </c>
      <c r="BH458" s="192">
        <f>IF(O458="sníž. přenesená",K458,0)</f>
        <v>0</v>
      </c>
      <c r="BI458" s="192">
        <f>IF(O458="nulová",K458,0)</f>
        <v>0</v>
      </c>
      <c r="BJ458" s="18" t="s">
        <v>84</v>
      </c>
      <c r="BK458" s="192">
        <f>ROUND(P458*H458,2)</f>
        <v>0</v>
      </c>
      <c r="BL458" s="18" t="s">
        <v>227</v>
      </c>
      <c r="BM458" s="191" t="s">
        <v>871</v>
      </c>
    </row>
    <row r="459" spans="1:65" s="2" customFormat="1" ht="24.15" customHeight="1">
      <c r="A459" s="37"/>
      <c r="B459" s="178"/>
      <c r="C459" s="202" t="s">
        <v>872</v>
      </c>
      <c r="D459" s="202" t="s">
        <v>168</v>
      </c>
      <c r="E459" s="203" t="s">
        <v>873</v>
      </c>
      <c r="F459" s="204" t="s">
        <v>874</v>
      </c>
      <c r="G459" s="205" t="s">
        <v>166</v>
      </c>
      <c r="H459" s="206">
        <v>56</v>
      </c>
      <c r="I459" s="207"/>
      <c r="J459" s="208"/>
      <c r="K459" s="209">
        <f>ROUND(P459*H459,2)</f>
        <v>0</v>
      </c>
      <c r="L459" s="204" t="s">
        <v>862</v>
      </c>
      <c r="M459" s="210"/>
      <c r="N459" s="211" t="s">
        <v>1</v>
      </c>
      <c r="O459" s="187" t="s">
        <v>42</v>
      </c>
      <c r="P459" s="188">
        <f>I459+J459</f>
        <v>0</v>
      </c>
      <c r="Q459" s="188">
        <f>ROUND(I459*H459,2)</f>
        <v>0</v>
      </c>
      <c r="R459" s="188">
        <f>ROUND(J459*H459,2)</f>
        <v>0</v>
      </c>
      <c r="S459" s="76"/>
      <c r="T459" s="189">
        <f>S459*H459</f>
        <v>0</v>
      </c>
      <c r="U459" s="189">
        <v>0.00032</v>
      </c>
      <c r="V459" s="189">
        <f>U459*H459</f>
        <v>0.017920000000000002</v>
      </c>
      <c r="W459" s="189">
        <v>0</v>
      </c>
      <c r="X459" s="190">
        <f>W459*H459</f>
        <v>0</v>
      </c>
      <c r="Y459" s="37"/>
      <c r="Z459" s="37"/>
      <c r="AA459" s="37"/>
      <c r="AB459" s="37"/>
      <c r="AC459" s="37"/>
      <c r="AD459" s="37"/>
      <c r="AE459" s="37"/>
      <c r="AR459" s="191" t="s">
        <v>310</v>
      </c>
      <c r="AT459" s="191" t="s">
        <v>168</v>
      </c>
      <c r="AU459" s="191" t="s">
        <v>86</v>
      </c>
      <c r="AY459" s="18" t="s">
        <v>148</v>
      </c>
      <c r="BE459" s="192">
        <f>IF(O459="základní",K459,0)</f>
        <v>0</v>
      </c>
      <c r="BF459" s="192">
        <f>IF(O459="snížená",K459,0)</f>
        <v>0</v>
      </c>
      <c r="BG459" s="192">
        <f>IF(O459="zákl. přenesená",K459,0)</f>
        <v>0</v>
      </c>
      <c r="BH459" s="192">
        <f>IF(O459="sníž. přenesená",K459,0)</f>
        <v>0</v>
      </c>
      <c r="BI459" s="192">
        <f>IF(O459="nulová",K459,0)</f>
        <v>0</v>
      </c>
      <c r="BJ459" s="18" t="s">
        <v>84</v>
      </c>
      <c r="BK459" s="192">
        <f>ROUND(P459*H459,2)</f>
        <v>0</v>
      </c>
      <c r="BL459" s="18" t="s">
        <v>227</v>
      </c>
      <c r="BM459" s="191" t="s">
        <v>875</v>
      </c>
    </row>
    <row r="460" spans="1:65" s="2" customFormat="1" ht="12">
      <c r="A460" s="37"/>
      <c r="B460" s="178"/>
      <c r="C460" s="202" t="s">
        <v>876</v>
      </c>
      <c r="D460" s="202" t="s">
        <v>168</v>
      </c>
      <c r="E460" s="203" t="s">
        <v>877</v>
      </c>
      <c r="F460" s="204" t="s">
        <v>878</v>
      </c>
      <c r="G460" s="205" t="s">
        <v>166</v>
      </c>
      <c r="H460" s="206">
        <v>100</v>
      </c>
      <c r="I460" s="207"/>
      <c r="J460" s="208"/>
      <c r="K460" s="209">
        <f>ROUND(P460*H460,2)</f>
        <v>0</v>
      </c>
      <c r="L460" s="204" t="s">
        <v>862</v>
      </c>
      <c r="M460" s="210"/>
      <c r="N460" s="211" t="s">
        <v>1</v>
      </c>
      <c r="O460" s="187" t="s">
        <v>42</v>
      </c>
      <c r="P460" s="188">
        <f>I460+J460</f>
        <v>0</v>
      </c>
      <c r="Q460" s="188">
        <f>ROUND(I460*H460,2)</f>
        <v>0</v>
      </c>
      <c r="R460" s="188">
        <f>ROUND(J460*H460,2)</f>
        <v>0</v>
      </c>
      <c r="S460" s="76"/>
      <c r="T460" s="189">
        <f>S460*H460</f>
        <v>0</v>
      </c>
      <c r="U460" s="189">
        <v>0.001</v>
      </c>
      <c r="V460" s="189">
        <f>U460*H460</f>
        <v>0.1</v>
      </c>
      <c r="W460" s="189">
        <v>0</v>
      </c>
      <c r="X460" s="190">
        <f>W460*H460</f>
        <v>0</v>
      </c>
      <c r="Y460" s="37"/>
      <c r="Z460" s="37"/>
      <c r="AA460" s="37"/>
      <c r="AB460" s="37"/>
      <c r="AC460" s="37"/>
      <c r="AD460" s="37"/>
      <c r="AE460" s="37"/>
      <c r="AR460" s="191" t="s">
        <v>310</v>
      </c>
      <c r="AT460" s="191" t="s">
        <v>168</v>
      </c>
      <c r="AU460" s="191" t="s">
        <v>86</v>
      </c>
      <c r="AY460" s="18" t="s">
        <v>148</v>
      </c>
      <c r="BE460" s="192">
        <f>IF(O460="základní",K460,0)</f>
        <v>0</v>
      </c>
      <c r="BF460" s="192">
        <f>IF(O460="snížená",K460,0)</f>
        <v>0</v>
      </c>
      <c r="BG460" s="192">
        <f>IF(O460="zákl. přenesená",K460,0)</f>
        <v>0</v>
      </c>
      <c r="BH460" s="192">
        <f>IF(O460="sníž. přenesená",K460,0)</f>
        <v>0</v>
      </c>
      <c r="BI460" s="192">
        <f>IF(O460="nulová",K460,0)</f>
        <v>0</v>
      </c>
      <c r="BJ460" s="18" t="s">
        <v>84</v>
      </c>
      <c r="BK460" s="192">
        <f>ROUND(P460*H460,2)</f>
        <v>0</v>
      </c>
      <c r="BL460" s="18" t="s">
        <v>227</v>
      </c>
      <c r="BM460" s="191" t="s">
        <v>879</v>
      </c>
    </row>
    <row r="461" spans="1:65" s="2" customFormat="1" ht="24.15" customHeight="1">
      <c r="A461" s="37"/>
      <c r="B461" s="178"/>
      <c r="C461" s="202" t="s">
        <v>880</v>
      </c>
      <c r="D461" s="202" t="s">
        <v>168</v>
      </c>
      <c r="E461" s="203" t="s">
        <v>881</v>
      </c>
      <c r="F461" s="204" t="s">
        <v>882</v>
      </c>
      <c r="G461" s="205" t="s">
        <v>166</v>
      </c>
      <c r="H461" s="206">
        <v>56</v>
      </c>
      <c r="I461" s="207"/>
      <c r="J461" s="208"/>
      <c r="K461" s="209">
        <f>ROUND(P461*H461,2)</f>
        <v>0</v>
      </c>
      <c r="L461" s="204" t="s">
        <v>862</v>
      </c>
      <c r="M461" s="210"/>
      <c r="N461" s="211" t="s">
        <v>1</v>
      </c>
      <c r="O461" s="187" t="s">
        <v>42</v>
      </c>
      <c r="P461" s="188">
        <f>I461+J461</f>
        <v>0</v>
      </c>
      <c r="Q461" s="188">
        <f>ROUND(I461*H461,2)</f>
        <v>0</v>
      </c>
      <c r="R461" s="188">
        <f>ROUND(J461*H461,2)</f>
        <v>0</v>
      </c>
      <c r="S461" s="76"/>
      <c r="T461" s="189">
        <f>S461*H461</f>
        <v>0</v>
      </c>
      <c r="U461" s="189">
        <v>0.00032</v>
      </c>
      <c r="V461" s="189">
        <f>U461*H461</f>
        <v>0.017920000000000002</v>
      </c>
      <c r="W461" s="189">
        <v>0</v>
      </c>
      <c r="X461" s="190">
        <f>W461*H461</f>
        <v>0</v>
      </c>
      <c r="Y461" s="37"/>
      <c r="Z461" s="37"/>
      <c r="AA461" s="37"/>
      <c r="AB461" s="37"/>
      <c r="AC461" s="37"/>
      <c r="AD461" s="37"/>
      <c r="AE461" s="37"/>
      <c r="AR461" s="191" t="s">
        <v>310</v>
      </c>
      <c r="AT461" s="191" t="s">
        <v>168</v>
      </c>
      <c r="AU461" s="191" t="s">
        <v>86</v>
      </c>
      <c r="AY461" s="18" t="s">
        <v>148</v>
      </c>
      <c r="BE461" s="192">
        <f>IF(O461="základní",K461,0)</f>
        <v>0</v>
      </c>
      <c r="BF461" s="192">
        <f>IF(O461="snížená",K461,0)</f>
        <v>0</v>
      </c>
      <c r="BG461" s="192">
        <f>IF(O461="zákl. přenesená",K461,0)</f>
        <v>0</v>
      </c>
      <c r="BH461" s="192">
        <f>IF(O461="sníž. přenesená",K461,0)</f>
        <v>0</v>
      </c>
      <c r="BI461" s="192">
        <f>IF(O461="nulová",K461,0)</f>
        <v>0</v>
      </c>
      <c r="BJ461" s="18" t="s">
        <v>84</v>
      </c>
      <c r="BK461" s="192">
        <f>ROUND(P461*H461,2)</f>
        <v>0</v>
      </c>
      <c r="BL461" s="18" t="s">
        <v>227</v>
      </c>
      <c r="BM461" s="191" t="s">
        <v>883</v>
      </c>
    </row>
    <row r="462" spans="1:65" s="2" customFormat="1" ht="12">
      <c r="A462" s="37"/>
      <c r="B462" s="178"/>
      <c r="C462" s="202" t="s">
        <v>884</v>
      </c>
      <c r="D462" s="202" t="s">
        <v>168</v>
      </c>
      <c r="E462" s="203" t="s">
        <v>885</v>
      </c>
      <c r="F462" s="204" t="s">
        <v>886</v>
      </c>
      <c r="G462" s="205" t="s">
        <v>166</v>
      </c>
      <c r="H462" s="206">
        <v>6</v>
      </c>
      <c r="I462" s="207"/>
      <c r="J462" s="208"/>
      <c r="K462" s="209">
        <f>ROUND(P462*H462,2)</f>
        <v>0</v>
      </c>
      <c r="L462" s="204" t="s">
        <v>862</v>
      </c>
      <c r="M462" s="210"/>
      <c r="N462" s="211" t="s">
        <v>1</v>
      </c>
      <c r="O462" s="187" t="s">
        <v>42</v>
      </c>
      <c r="P462" s="188">
        <f>I462+J462</f>
        <v>0</v>
      </c>
      <c r="Q462" s="188">
        <f>ROUND(I462*H462,2)</f>
        <v>0</v>
      </c>
      <c r="R462" s="188">
        <f>ROUND(J462*H462,2)</f>
        <v>0</v>
      </c>
      <c r="S462" s="76"/>
      <c r="T462" s="189">
        <f>S462*H462</f>
        <v>0</v>
      </c>
      <c r="U462" s="189">
        <v>0.003</v>
      </c>
      <c r="V462" s="189">
        <f>U462*H462</f>
        <v>0.018000000000000002</v>
      </c>
      <c r="W462" s="189">
        <v>0</v>
      </c>
      <c r="X462" s="190">
        <f>W462*H462</f>
        <v>0</v>
      </c>
      <c r="Y462" s="37"/>
      <c r="Z462" s="37"/>
      <c r="AA462" s="37"/>
      <c r="AB462" s="37"/>
      <c r="AC462" s="37"/>
      <c r="AD462" s="37"/>
      <c r="AE462" s="37"/>
      <c r="AR462" s="191" t="s">
        <v>310</v>
      </c>
      <c r="AT462" s="191" t="s">
        <v>168</v>
      </c>
      <c r="AU462" s="191" t="s">
        <v>86</v>
      </c>
      <c r="AY462" s="18" t="s">
        <v>148</v>
      </c>
      <c r="BE462" s="192">
        <f>IF(O462="základní",K462,0)</f>
        <v>0</v>
      </c>
      <c r="BF462" s="192">
        <f>IF(O462="snížená",K462,0)</f>
        <v>0</v>
      </c>
      <c r="BG462" s="192">
        <f>IF(O462="zákl. přenesená",K462,0)</f>
        <v>0</v>
      </c>
      <c r="BH462" s="192">
        <f>IF(O462="sníž. přenesená",K462,0)</f>
        <v>0</v>
      </c>
      <c r="BI462" s="192">
        <f>IF(O462="nulová",K462,0)</f>
        <v>0</v>
      </c>
      <c r="BJ462" s="18" t="s">
        <v>84</v>
      </c>
      <c r="BK462" s="192">
        <f>ROUND(P462*H462,2)</f>
        <v>0</v>
      </c>
      <c r="BL462" s="18" t="s">
        <v>227</v>
      </c>
      <c r="BM462" s="191" t="s">
        <v>887</v>
      </c>
    </row>
    <row r="463" spans="1:65" s="2" customFormat="1" ht="24.15" customHeight="1">
      <c r="A463" s="37"/>
      <c r="B463" s="178"/>
      <c r="C463" s="202" t="s">
        <v>888</v>
      </c>
      <c r="D463" s="202" t="s">
        <v>168</v>
      </c>
      <c r="E463" s="203" t="s">
        <v>889</v>
      </c>
      <c r="F463" s="204" t="s">
        <v>890</v>
      </c>
      <c r="G463" s="205" t="s">
        <v>891</v>
      </c>
      <c r="H463" s="206">
        <v>100</v>
      </c>
      <c r="I463" s="207"/>
      <c r="J463" s="208"/>
      <c r="K463" s="209">
        <f>ROUND(P463*H463,2)</f>
        <v>0</v>
      </c>
      <c r="L463" s="204" t="s">
        <v>862</v>
      </c>
      <c r="M463" s="210"/>
      <c r="N463" s="211" t="s">
        <v>1</v>
      </c>
      <c r="O463" s="187" t="s">
        <v>42</v>
      </c>
      <c r="P463" s="188">
        <f>I463+J463</f>
        <v>0</v>
      </c>
      <c r="Q463" s="188">
        <f>ROUND(I463*H463,2)</f>
        <v>0</v>
      </c>
      <c r="R463" s="188">
        <f>ROUND(J463*H463,2)</f>
        <v>0</v>
      </c>
      <c r="S463" s="76"/>
      <c r="T463" s="189">
        <f>S463*H463</f>
        <v>0</v>
      </c>
      <c r="U463" s="189">
        <v>0.001</v>
      </c>
      <c r="V463" s="189">
        <f>U463*H463</f>
        <v>0.1</v>
      </c>
      <c r="W463" s="189">
        <v>0</v>
      </c>
      <c r="X463" s="190">
        <f>W463*H463</f>
        <v>0</v>
      </c>
      <c r="Y463" s="37"/>
      <c r="Z463" s="37"/>
      <c r="AA463" s="37"/>
      <c r="AB463" s="37"/>
      <c r="AC463" s="37"/>
      <c r="AD463" s="37"/>
      <c r="AE463" s="37"/>
      <c r="AR463" s="191" t="s">
        <v>310</v>
      </c>
      <c r="AT463" s="191" t="s">
        <v>168</v>
      </c>
      <c r="AU463" s="191" t="s">
        <v>86</v>
      </c>
      <c r="AY463" s="18" t="s">
        <v>148</v>
      </c>
      <c r="BE463" s="192">
        <f>IF(O463="základní",K463,0)</f>
        <v>0</v>
      </c>
      <c r="BF463" s="192">
        <f>IF(O463="snížená",K463,0)</f>
        <v>0</v>
      </c>
      <c r="BG463" s="192">
        <f>IF(O463="zákl. přenesená",K463,0)</f>
        <v>0</v>
      </c>
      <c r="BH463" s="192">
        <f>IF(O463="sníž. přenesená",K463,0)</f>
        <v>0</v>
      </c>
      <c r="BI463" s="192">
        <f>IF(O463="nulová",K463,0)</f>
        <v>0</v>
      </c>
      <c r="BJ463" s="18" t="s">
        <v>84</v>
      </c>
      <c r="BK463" s="192">
        <f>ROUND(P463*H463,2)</f>
        <v>0</v>
      </c>
      <c r="BL463" s="18" t="s">
        <v>227</v>
      </c>
      <c r="BM463" s="191" t="s">
        <v>892</v>
      </c>
    </row>
    <row r="464" spans="1:65" s="2" customFormat="1" ht="12">
      <c r="A464" s="37"/>
      <c r="B464" s="178"/>
      <c r="C464" s="179" t="s">
        <v>893</v>
      </c>
      <c r="D464" s="179" t="s">
        <v>150</v>
      </c>
      <c r="E464" s="180" t="s">
        <v>894</v>
      </c>
      <c r="F464" s="181" t="s">
        <v>895</v>
      </c>
      <c r="G464" s="182" t="s">
        <v>166</v>
      </c>
      <c r="H464" s="183">
        <v>150</v>
      </c>
      <c r="I464" s="184"/>
      <c r="J464" s="184"/>
      <c r="K464" s="185">
        <f>ROUND(P464*H464,2)</f>
        <v>0</v>
      </c>
      <c r="L464" s="181" t="s">
        <v>862</v>
      </c>
      <c r="M464" s="38"/>
      <c r="N464" s="186" t="s">
        <v>1</v>
      </c>
      <c r="O464" s="187" t="s">
        <v>42</v>
      </c>
      <c r="P464" s="188">
        <f>I464+J464</f>
        <v>0</v>
      </c>
      <c r="Q464" s="188">
        <f>ROUND(I464*H464,2)</f>
        <v>0</v>
      </c>
      <c r="R464" s="188">
        <f>ROUND(J464*H464,2)</f>
        <v>0</v>
      </c>
      <c r="S464" s="76"/>
      <c r="T464" s="189">
        <f>S464*H464</f>
        <v>0</v>
      </c>
      <c r="U464" s="189">
        <v>0</v>
      </c>
      <c r="V464" s="189">
        <f>U464*H464</f>
        <v>0</v>
      </c>
      <c r="W464" s="189">
        <v>0</v>
      </c>
      <c r="X464" s="190">
        <f>W464*H464</f>
        <v>0</v>
      </c>
      <c r="Y464" s="37"/>
      <c r="Z464" s="37"/>
      <c r="AA464" s="37"/>
      <c r="AB464" s="37"/>
      <c r="AC464" s="37"/>
      <c r="AD464" s="37"/>
      <c r="AE464" s="37"/>
      <c r="AR464" s="191" t="s">
        <v>227</v>
      </c>
      <c r="AT464" s="191" t="s">
        <v>150</v>
      </c>
      <c r="AU464" s="191" t="s">
        <v>86</v>
      </c>
      <c r="AY464" s="18" t="s">
        <v>148</v>
      </c>
      <c r="BE464" s="192">
        <f>IF(O464="základní",K464,0)</f>
        <v>0</v>
      </c>
      <c r="BF464" s="192">
        <f>IF(O464="snížená",K464,0)</f>
        <v>0</v>
      </c>
      <c r="BG464" s="192">
        <f>IF(O464="zákl. přenesená",K464,0)</f>
        <v>0</v>
      </c>
      <c r="BH464" s="192">
        <f>IF(O464="sníž. přenesená",K464,0)</f>
        <v>0</v>
      </c>
      <c r="BI464" s="192">
        <f>IF(O464="nulová",K464,0)</f>
        <v>0</v>
      </c>
      <c r="BJ464" s="18" t="s">
        <v>84</v>
      </c>
      <c r="BK464" s="192">
        <f>ROUND(P464*H464,2)</f>
        <v>0</v>
      </c>
      <c r="BL464" s="18" t="s">
        <v>227</v>
      </c>
      <c r="BM464" s="191" t="s">
        <v>896</v>
      </c>
    </row>
    <row r="465" spans="1:65" s="2" customFormat="1" ht="24.15" customHeight="1">
      <c r="A465" s="37"/>
      <c r="B465" s="178"/>
      <c r="C465" s="202" t="s">
        <v>897</v>
      </c>
      <c r="D465" s="202" t="s">
        <v>168</v>
      </c>
      <c r="E465" s="203" t="s">
        <v>898</v>
      </c>
      <c r="F465" s="204" t="s">
        <v>899</v>
      </c>
      <c r="G465" s="205" t="s">
        <v>166</v>
      </c>
      <c r="H465" s="206">
        <v>150</v>
      </c>
      <c r="I465" s="207"/>
      <c r="J465" s="208"/>
      <c r="K465" s="209">
        <f>ROUND(P465*H465,2)</f>
        <v>0</v>
      </c>
      <c r="L465" s="204" t="s">
        <v>862</v>
      </c>
      <c r="M465" s="210"/>
      <c r="N465" s="211" t="s">
        <v>1</v>
      </c>
      <c r="O465" s="187" t="s">
        <v>42</v>
      </c>
      <c r="P465" s="188">
        <f>I465+J465</f>
        <v>0</v>
      </c>
      <c r="Q465" s="188">
        <f>ROUND(I465*H465,2)</f>
        <v>0</v>
      </c>
      <c r="R465" s="188">
        <f>ROUND(J465*H465,2)</f>
        <v>0</v>
      </c>
      <c r="S465" s="76"/>
      <c r="T465" s="189">
        <f>S465*H465</f>
        <v>0</v>
      </c>
      <c r="U465" s="189">
        <v>0.00023</v>
      </c>
      <c r="V465" s="189">
        <f>U465*H465</f>
        <v>0.0345</v>
      </c>
      <c r="W465" s="189">
        <v>0</v>
      </c>
      <c r="X465" s="190">
        <f>W465*H465</f>
        <v>0</v>
      </c>
      <c r="Y465" s="37"/>
      <c r="Z465" s="37"/>
      <c r="AA465" s="37"/>
      <c r="AB465" s="37"/>
      <c r="AC465" s="37"/>
      <c r="AD465" s="37"/>
      <c r="AE465" s="37"/>
      <c r="AR465" s="191" t="s">
        <v>310</v>
      </c>
      <c r="AT465" s="191" t="s">
        <v>168</v>
      </c>
      <c r="AU465" s="191" t="s">
        <v>86</v>
      </c>
      <c r="AY465" s="18" t="s">
        <v>148</v>
      </c>
      <c r="BE465" s="192">
        <f>IF(O465="základní",K465,0)</f>
        <v>0</v>
      </c>
      <c r="BF465" s="192">
        <f>IF(O465="snížená",K465,0)</f>
        <v>0</v>
      </c>
      <c r="BG465" s="192">
        <f>IF(O465="zákl. přenesená",K465,0)</f>
        <v>0</v>
      </c>
      <c r="BH465" s="192">
        <f>IF(O465="sníž. přenesená",K465,0)</f>
        <v>0</v>
      </c>
      <c r="BI465" s="192">
        <f>IF(O465="nulová",K465,0)</f>
        <v>0</v>
      </c>
      <c r="BJ465" s="18" t="s">
        <v>84</v>
      </c>
      <c r="BK465" s="192">
        <f>ROUND(P465*H465,2)</f>
        <v>0</v>
      </c>
      <c r="BL465" s="18" t="s">
        <v>227</v>
      </c>
      <c r="BM465" s="191" t="s">
        <v>900</v>
      </c>
    </row>
    <row r="466" spans="1:65" s="2" customFormat="1" ht="24.15" customHeight="1">
      <c r="A466" s="37"/>
      <c r="B466" s="178"/>
      <c r="C466" s="202" t="s">
        <v>901</v>
      </c>
      <c r="D466" s="202" t="s">
        <v>168</v>
      </c>
      <c r="E466" s="203" t="s">
        <v>902</v>
      </c>
      <c r="F466" s="204" t="s">
        <v>903</v>
      </c>
      <c r="G466" s="205" t="s">
        <v>166</v>
      </c>
      <c r="H466" s="206">
        <v>20</v>
      </c>
      <c r="I466" s="207"/>
      <c r="J466" s="208"/>
      <c r="K466" s="209">
        <f>ROUND(P466*H466,2)</f>
        <v>0</v>
      </c>
      <c r="L466" s="204" t="s">
        <v>862</v>
      </c>
      <c r="M466" s="210"/>
      <c r="N466" s="211" t="s">
        <v>1</v>
      </c>
      <c r="O466" s="187" t="s">
        <v>42</v>
      </c>
      <c r="P466" s="188">
        <f>I466+J466</f>
        <v>0</v>
      </c>
      <c r="Q466" s="188">
        <f>ROUND(I466*H466,2)</f>
        <v>0</v>
      </c>
      <c r="R466" s="188">
        <f>ROUND(J466*H466,2)</f>
        <v>0</v>
      </c>
      <c r="S466" s="76"/>
      <c r="T466" s="189">
        <f>S466*H466</f>
        <v>0</v>
      </c>
      <c r="U466" s="189">
        <v>0.00016</v>
      </c>
      <c r="V466" s="189">
        <f>U466*H466</f>
        <v>0.0032</v>
      </c>
      <c r="W466" s="189">
        <v>0</v>
      </c>
      <c r="X466" s="190">
        <f>W466*H466</f>
        <v>0</v>
      </c>
      <c r="Y466" s="37"/>
      <c r="Z466" s="37"/>
      <c r="AA466" s="37"/>
      <c r="AB466" s="37"/>
      <c r="AC466" s="37"/>
      <c r="AD466" s="37"/>
      <c r="AE466" s="37"/>
      <c r="AR466" s="191" t="s">
        <v>310</v>
      </c>
      <c r="AT466" s="191" t="s">
        <v>168</v>
      </c>
      <c r="AU466" s="191" t="s">
        <v>86</v>
      </c>
      <c r="AY466" s="18" t="s">
        <v>148</v>
      </c>
      <c r="BE466" s="192">
        <f>IF(O466="základní",K466,0)</f>
        <v>0</v>
      </c>
      <c r="BF466" s="192">
        <f>IF(O466="snížená",K466,0)</f>
        <v>0</v>
      </c>
      <c r="BG466" s="192">
        <f>IF(O466="zákl. přenesená",K466,0)</f>
        <v>0</v>
      </c>
      <c r="BH466" s="192">
        <f>IF(O466="sníž. přenesená",K466,0)</f>
        <v>0</v>
      </c>
      <c r="BI466" s="192">
        <f>IF(O466="nulová",K466,0)</f>
        <v>0</v>
      </c>
      <c r="BJ466" s="18" t="s">
        <v>84</v>
      </c>
      <c r="BK466" s="192">
        <f>ROUND(P466*H466,2)</f>
        <v>0</v>
      </c>
      <c r="BL466" s="18" t="s">
        <v>227</v>
      </c>
      <c r="BM466" s="191" t="s">
        <v>904</v>
      </c>
    </row>
    <row r="467" spans="1:65" s="2" customFormat="1" ht="24.15" customHeight="1">
      <c r="A467" s="37"/>
      <c r="B467" s="178"/>
      <c r="C467" s="202" t="s">
        <v>905</v>
      </c>
      <c r="D467" s="202" t="s">
        <v>168</v>
      </c>
      <c r="E467" s="203" t="s">
        <v>906</v>
      </c>
      <c r="F467" s="204" t="s">
        <v>907</v>
      </c>
      <c r="G467" s="205" t="s">
        <v>166</v>
      </c>
      <c r="H467" s="206">
        <v>4</v>
      </c>
      <c r="I467" s="207"/>
      <c r="J467" s="208"/>
      <c r="K467" s="209">
        <f>ROUND(P467*H467,2)</f>
        <v>0</v>
      </c>
      <c r="L467" s="204" t="s">
        <v>862</v>
      </c>
      <c r="M467" s="210"/>
      <c r="N467" s="211" t="s">
        <v>1</v>
      </c>
      <c r="O467" s="187" t="s">
        <v>42</v>
      </c>
      <c r="P467" s="188">
        <f>I467+J467</f>
        <v>0</v>
      </c>
      <c r="Q467" s="188">
        <f>ROUND(I467*H467,2)</f>
        <v>0</v>
      </c>
      <c r="R467" s="188">
        <f>ROUND(J467*H467,2)</f>
        <v>0</v>
      </c>
      <c r="S467" s="76"/>
      <c r="T467" s="189">
        <f>S467*H467</f>
        <v>0</v>
      </c>
      <c r="U467" s="189">
        <v>0.00013</v>
      </c>
      <c r="V467" s="189">
        <f>U467*H467</f>
        <v>0.00052</v>
      </c>
      <c r="W467" s="189">
        <v>0</v>
      </c>
      <c r="X467" s="190">
        <f>W467*H467</f>
        <v>0</v>
      </c>
      <c r="Y467" s="37"/>
      <c r="Z467" s="37"/>
      <c r="AA467" s="37"/>
      <c r="AB467" s="37"/>
      <c r="AC467" s="37"/>
      <c r="AD467" s="37"/>
      <c r="AE467" s="37"/>
      <c r="AR467" s="191" t="s">
        <v>310</v>
      </c>
      <c r="AT467" s="191" t="s">
        <v>168</v>
      </c>
      <c r="AU467" s="191" t="s">
        <v>86</v>
      </c>
      <c r="AY467" s="18" t="s">
        <v>148</v>
      </c>
      <c r="BE467" s="192">
        <f>IF(O467="základní",K467,0)</f>
        <v>0</v>
      </c>
      <c r="BF467" s="192">
        <f>IF(O467="snížená",K467,0)</f>
        <v>0</v>
      </c>
      <c r="BG467" s="192">
        <f>IF(O467="zákl. přenesená",K467,0)</f>
        <v>0</v>
      </c>
      <c r="BH467" s="192">
        <f>IF(O467="sníž. přenesená",K467,0)</f>
        <v>0</v>
      </c>
      <c r="BI467" s="192">
        <f>IF(O467="nulová",K467,0)</f>
        <v>0</v>
      </c>
      <c r="BJ467" s="18" t="s">
        <v>84</v>
      </c>
      <c r="BK467" s="192">
        <f>ROUND(P467*H467,2)</f>
        <v>0</v>
      </c>
      <c r="BL467" s="18" t="s">
        <v>227</v>
      </c>
      <c r="BM467" s="191" t="s">
        <v>908</v>
      </c>
    </row>
    <row r="468" spans="1:65" s="2" customFormat="1" ht="12">
      <c r="A468" s="37"/>
      <c r="B468" s="178"/>
      <c r="C468" s="202" t="s">
        <v>909</v>
      </c>
      <c r="D468" s="202" t="s">
        <v>168</v>
      </c>
      <c r="E468" s="203" t="s">
        <v>910</v>
      </c>
      <c r="F468" s="204" t="s">
        <v>911</v>
      </c>
      <c r="G468" s="205" t="s">
        <v>166</v>
      </c>
      <c r="H468" s="206">
        <v>4</v>
      </c>
      <c r="I468" s="207"/>
      <c r="J468" s="208"/>
      <c r="K468" s="209">
        <f>ROUND(P468*H468,2)</f>
        <v>0</v>
      </c>
      <c r="L468" s="204" t="s">
        <v>862</v>
      </c>
      <c r="M468" s="210"/>
      <c r="N468" s="211" t="s">
        <v>1</v>
      </c>
      <c r="O468" s="187" t="s">
        <v>42</v>
      </c>
      <c r="P468" s="188">
        <f>I468+J468</f>
        <v>0</v>
      </c>
      <c r="Q468" s="188">
        <f>ROUND(I468*H468,2)</f>
        <v>0</v>
      </c>
      <c r="R468" s="188">
        <f>ROUND(J468*H468,2)</f>
        <v>0</v>
      </c>
      <c r="S468" s="76"/>
      <c r="T468" s="189">
        <f>S468*H468</f>
        <v>0</v>
      </c>
      <c r="U468" s="189">
        <v>0.0002</v>
      </c>
      <c r="V468" s="189">
        <f>U468*H468</f>
        <v>0.0008</v>
      </c>
      <c r="W468" s="189">
        <v>0</v>
      </c>
      <c r="X468" s="190">
        <f>W468*H468</f>
        <v>0</v>
      </c>
      <c r="Y468" s="37"/>
      <c r="Z468" s="37"/>
      <c r="AA468" s="37"/>
      <c r="AB468" s="37"/>
      <c r="AC468" s="37"/>
      <c r="AD468" s="37"/>
      <c r="AE468" s="37"/>
      <c r="AR468" s="191" t="s">
        <v>310</v>
      </c>
      <c r="AT468" s="191" t="s">
        <v>168</v>
      </c>
      <c r="AU468" s="191" t="s">
        <v>86</v>
      </c>
      <c r="AY468" s="18" t="s">
        <v>148</v>
      </c>
      <c r="BE468" s="192">
        <f>IF(O468="základní",K468,0)</f>
        <v>0</v>
      </c>
      <c r="BF468" s="192">
        <f>IF(O468="snížená",K468,0)</f>
        <v>0</v>
      </c>
      <c r="BG468" s="192">
        <f>IF(O468="zákl. přenesená",K468,0)</f>
        <v>0</v>
      </c>
      <c r="BH468" s="192">
        <f>IF(O468="sníž. přenesená",K468,0)</f>
        <v>0</v>
      </c>
      <c r="BI468" s="192">
        <f>IF(O468="nulová",K468,0)</f>
        <v>0</v>
      </c>
      <c r="BJ468" s="18" t="s">
        <v>84</v>
      </c>
      <c r="BK468" s="192">
        <f>ROUND(P468*H468,2)</f>
        <v>0</v>
      </c>
      <c r="BL468" s="18" t="s">
        <v>227</v>
      </c>
      <c r="BM468" s="191" t="s">
        <v>912</v>
      </c>
    </row>
    <row r="469" spans="1:65" s="2" customFormat="1" ht="24.15" customHeight="1">
      <c r="A469" s="37"/>
      <c r="B469" s="178"/>
      <c r="C469" s="202" t="s">
        <v>913</v>
      </c>
      <c r="D469" s="202" t="s">
        <v>168</v>
      </c>
      <c r="E469" s="203" t="s">
        <v>914</v>
      </c>
      <c r="F469" s="204" t="s">
        <v>915</v>
      </c>
      <c r="G469" s="205" t="s">
        <v>166</v>
      </c>
      <c r="H469" s="206">
        <v>10</v>
      </c>
      <c r="I469" s="207"/>
      <c r="J469" s="208"/>
      <c r="K469" s="209">
        <f>ROUND(P469*H469,2)</f>
        <v>0</v>
      </c>
      <c r="L469" s="204" t="s">
        <v>862</v>
      </c>
      <c r="M469" s="210"/>
      <c r="N469" s="211" t="s">
        <v>1</v>
      </c>
      <c r="O469" s="187" t="s">
        <v>42</v>
      </c>
      <c r="P469" s="188">
        <f>I469+J469</f>
        <v>0</v>
      </c>
      <c r="Q469" s="188">
        <f>ROUND(I469*H469,2)</f>
        <v>0</v>
      </c>
      <c r="R469" s="188">
        <f>ROUND(J469*H469,2)</f>
        <v>0</v>
      </c>
      <c r="S469" s="76"/>
      <c r="T469" s="189">
        <f>S469*H469</f>
        <v>0</v>
      </c>
      <c r="U469" s="189">
        <v>0.00016</v>
      </c>
      <c r="V469" s="189">
        <f>U469*H469</f>
        <v>0.0016</v>
      </c>
      <c r="W469" s="189">
        <v>0</v>
      </c>
      <c r="X469" s="190">
        <f>W469*H469</f>
        <v>0</v>
      </c>
      <c r="Y469" s="37"/>
      <c r="Z469" s="37"/>
      <c r="AA469" s="37"/>
      <c r="AB469" s="37"/>
      <c r="AC469" s="37"/>
      <c r="AD469" s="37"/>
      <c r="AE469" s="37"/>
      <c r="AR469" s="191" t="s">
        <v>310</v>
      </c>
      <c r="AT469" s="191" t="s">
        <v>168</v>
      </c>
      <c r="AU469" s="191" t="s">
        <v>86</v>
      </c>
      <c r="AY469" s="18" t="s">
        <v>148</v>
      </c>
      <c r="BE469" s="192">
        <f>IF(O469="základní",K469,0)</f>
        <v>0</v>
      </c>
      <c r="BF469" s="192">
        <f>IF(O469="snížená",K469,0)</f>
        <v>0</v>
      </c>
      <c r="BG469" s="192">
        <f>IF(O469="zákl. přenesená",K469,0)</f>
        <v>0</v>
      </c>
      <c r="BH469" s="192">
        <f>IF(O469="sníž. přenesená",K469,0)</f>
        <v>0</v>
      </c>
      <c r="BI469" s="192">
        <f>IF(O469="nulová",K469,0)</f>
        <v>0</v>
      </c>
      <c r="BJ469" s="18" t="s">
        <v>84</v>
      </c>
      <c r="BK469" s="192">
        <f>ROUND(P469*H469,2)</f>
        <v>0</v>
      </c>
      <c r="BL469" s="18" t="s">
        <v>227</v>
      </c>
      <c r="BM469" s="191" t="s">
        <v>916</v>
      </c>
    </row>
    <row r="470" spans="1:65" s="2" customFormat="1" ht="24.15" customHeight="1">
      <c r="A470" s="37"/>
      <c r="B470" s="178"/>
      <c r="C470" s="179" t="s">
        <v>917</v>
      </c>
      <c r="D470" s="179" t="s">
        <v>150</v>
      </c>
      <c r="E470" s="180" t="s">
        <v>918</v>
      </c>
      <c r="F470" s="181" t="s">
        <v>919</v>
      </c>
      <c r="G470" s="182" t="s">
        <v>166</v>
      </c>
      <c r="H470" s="183">
        <v>10</v>
      </c>
      <c r="I470" s="184"/>
      <c r="J470" s="184"/>
      <c r="K470" s="185">
        <f>ROUND(P470*H470,2)</f>
        <v>0</v>
      </c>
      <c r="L470" s="181" t="s">
        <v>862</v>
      </c>
      <c r="M470" s="38"/>
      <c r="N470" s="186" t="s">
        <v>1</v>
      </c>
      <c r="O470" s="187" t="s">
        <v>42</v>
      </c>
      <c r="P470" s="188">
        <f>I470+J470</f>
        <v>0</v>
      </c>
      <c r="Q470" s="188">
        <f>ROUND(I470*H470,2)</f>
        <v>0</v>
      </c>
      <c r="R470" s="188">
        <f>ROUND(J470*H470,2)</f>
        <v>0</v>
      </c>
      <c r="S470" s="76"/>
      <c r="T470" s="189">
        <f>S470*H470</f>
        <v>0</v>
      </c>
      <c r="U470" s="189">
        <v>0</v>
      </c>
      <c r="V470" s="189">
        <f>U470*H470</f>
        <v>0</v>
      </c>
      <c r="W470" s="189">
        <v>0</v>
      </c>
      <c r="X470" s="190">
        <f>W470*H470</f>
        <v>0</v>
      </c>
      <c r="Y470" s="37"/>
      <c r="Z470" s="37"/>
      <c r="AA470" s="37"/>
      <c r="AB470" s="37"/>
      <c r="AC470" s="37"/>
      <c r="AD470" s="37"/>
      <c r="AE470" s="37"/>
      <c r="AR470" s="191" t="s">
        <v>227</v>
      </c>
      <c r="AT470" s="191" t="s">
        <v>150</v>
      </c>
      <c r="AU470" s="191" t="s">
        <v>86</v>
      </c>
      <c r="AY470" s="18" t="s">
        <v>148</v>
      </c>
      <c r="BE470" s="192">
        <f>IF(O470="základní",K470,0)</f>
        <v>0</v>
      </c>
      <c r="BF470" s="192">
        <f>IF(O470="snížená",K470,0)</f>
        <v>0</v>
      </c>
      <c r="BG470" s="192">
        <f>IF(O470="zákl. přenesená",K470,0)</f>
        <v>0</v>
      </c>
      <c r="BH470" s="192">
        <f>IF(O470="sníž. přenesená",K470,0)</f>
        <v>0</v>
      </c>
      <c r="BI470" s="192">
        <f>IF(O470="nulová",K470,0)</f>
        <v>0</v>
      </c>
      <c r="BJ470" s="18" t="s">
        <v>84</v>
      </c>
      <c r="BK470" s="192">
        <f>ROUND(P470*H470,2)</f>
        <v>0</v>
      </c>
      <c r="BL470" s="18" t="s">
        <v>227</v>
      </c>
      <c r="BM470" s="191" t="s">
        <v>920</v>
      </c>
    </row>
    <row r="471" spans="1:65" s="2" customFormat="1" ht="24.15" customHeight="1">
      <c r="A471" s="37"/>
      <c r="B471" s="178"/>
      <c r="C471" s="202" t="s">
        <v>921</v>
      </c>
      <c r="D471" s="202" t="s">
        <v>168</v>
      </c>
      <c r="E471" s="203" t="s">
        <v>922</v>
      </c>
      <c r="F471" s="204" t="s">
        <v>923</v>
      </c>
      <c r="G471" s="205" t="s">
        <v>166</v>
      </c>
      <c r="H471" s="206">
        <v>6</v>
      </c>
      <c r="I471" s="207"/>
      <c r="J471" s="208"/>
      <c r="K471" s="209">
        <f>ROUND(P471*H471,2)</f>
        <v>0</v>
      </c>
      <c r="L471" s="204" t="s">
        <v>862</v>
      </c>
      <c r="M471" s="210"/>
      <c r="N471" s="211" t="s">
        <v>1</v>
      </c>
      <c r="O471" s="187" t="s">
        <v>42</v>
      </c>
      <c r="P471" s="188">
        <f>I471+J471</f>
        <v>0</v>
      </c>
      <c r="Q471" s="188">
        <f>ROUND(I471*H471,2)</f>
        <v>0</v>
      </c>
      <c r="R471" s="188">
        <f>ROUND(J471*H471,2)</f>
        <v>0</v>
      </c>
      <c r="S471" s="76"/>
      <c r="T471" s="189">
        <f>S471*H471</f>
        <v>0</v>
      </c>
      <c r="U471" s="189">
        <v>0.00043</v>
      </c>
      <c r="V471" s="189">
        <f>U471*H471</f>
        <v>0.00258</v>
      </c>
      <c r="W471" s="189">
        <v>0</v>
      </c>
      <c r="X471" s="190">
        <f>W471*H471</f>
        <v>0</v>
      </c>
      <c r="Y471" s="37"/>
      <c r="Z471" s="37"/>
      <c r="AA471" s="37"/>
      <c r="AB471" s="37"/>
      <c r="AC471" s="37"/>
      <c r="AD471" s="37"/>
      <c r="AE471" s="37"/>
      <c r="AR471" s="191" t="s">
        <v>310</v>
      </c>
      <c r="AT471" s="191" t="s">
        <v>168</v>
      </c>
      <c r="AU471" s="191" t="s">
        <v>86</v>
      </c>
      <c r="AY471" s="18" t="s">
        <v>148</v>
      </c>
      <c r="BE471" s="192">
        <f>IF(O471="základní",K471,0)</f>
        <v>0</v>
      </c>
      <c r="BF471" s="192">
        <f>IF(O471="snížená",K471,0)</f>
        <v>0</v>
      </c>
      <c r="BG471" s="192">
        <f>IF(O471="zákl. přenesená",K471,0)</f>
        <v>0</v>
      </c>
      <c r="BH471" s="192">
        <f>IF(O471="sníž. přenesená",K471,0)</f>
        <v>0</v>
      </c>
      <c r="BI471" s="192">
        <f>IF(O471="nulová",K471,0)</f>
        <v>0</v>
      </c>
      <c r="BJ471" s="18" t="s">
        <v>84</v>
      </c>
      <c r="BK471" s="192">
        <f>ROUND(P471*H471,2)</f>
        <v>0</v>
      </c>
      <c r="BL471" s="18" t="s">
        <v>227</v>
      </c>
      <c r="BM471" s="191" t="s">
        <v>924</v>
      </c>
    </row>
    <row r="472" spans="1:65" s="2" customFormat="1" ht="12">
      <c r="A472" s="37"/>
      <c r="B472" s="178"/>
      <c r="C472" s="179" t="s">
        <v>925</v>
      </c>
      <c r="D472" s="179" t="s">
        <v>150</v>
      </c>
      <c r="E472" s="180" t="s">
        <v>926</v>
      </c>
      <c r="F472" s="181" t="s">
        <v>927</v>
      </c>
      <c r="G472" s="182" t="s">
        <v>166</v>
      </c>
      <c r="H472" s="183">
        <v>4</v>
      </c>
      <c r="I472" s="184"/>
      <c r="J472" s="184"/>
      <c r="K472" s="185">
        <f>ROUND(P472*H472,2)</f>
        <v>0</v>
      </c>
      <c r="L472" s="181" t="s">
        <v>154</v>
      </c>
      <c r="M472" s="38"/>
      <c r="N472" s="186" t="s">
        <v>1</v>
      </c>
      <c r="O472" s="187" t="s">
        <v>42</v>
      </c>
      <c r="P472" s="188">
        <f>I472+J472</f>
        <v>0</v>
      </c>
      <c r="Q472" s="188">
        <f>ROUND(I472*H472,2)</f>
        <v>0</v>
      </c>
      <c r="R472" s="188">
        <f>ROUND(J472*H472,2)</f>
        <v>0</v>
      </c>
      <c r="S472" s="76"/>
      <c r="T472" s="189">
        <f>S472*H472</f>
        <v>0</v>
      </c>
      <c r="U472" s="189">
        <v>0</v>
      </c>
      <c r="V472" s="189">
        <f>U472*H472</f>
        <v>0</v>
      </c>
      <c r="W472" s="189">
        <v>0</v>
      </c>
      <c r="X472" s="190">
        <f>W472*H472</f>
        <v>0</v>
      </c>
      <c r="Y472" s="37"/>
      <c r="Z472" s="37"/>
      <c r="AA472" s="37"/>
      <c r="AB472" s="37"/>
      <c r="AC472" s="37"/>
      <c r="AD472" s="37"/>
      <c r="AE472" s="37"/>
      <c r="AR472" s="191" t="s">
        <v>227</v>
      </c>
      <c r="AT472" s="191" t="s">
        <v>150</v>
      </c>
      <c r="AU472" s="191" t="s">
        <v>86</v>
      </c>
      <c r="AY472" s="18" t="s">
        <v>148</v>
      </c>
      <c r="BE472" s="192">
        <f>IF(O472="základní",K472,0)</f>
        <v>0</v>
      </c>
      <c r="BF472" s="192">
        <f>IF(O472="snížená",K472,0)</f>
        <v>0</v>
      </c>
      <c r="BG472" s="192">
        <f>IF(O472="zákl. přenesená",K472,0)</f>
        <v>0</v>
      </c>
      <c r="BH472" s="192">
        <f>IF(O472="sníž. přenesená",K472,0)</f>
        <v>0</v>
      </c>
      <c r="BI472" s="192">
        <f>IF(O472="nulová",K472,0)</f>
        <v>0</v>
      </c>
      <c r="BJ472" s="18" t="s">
        <v>84</v>
      </c>
      <c r="BK472" s="192">
        <f>ROUND(P472*H472,2)</f>
        <v>0</v>
      </c>
      <c r="BL472" s="18" t="s">
        <v>227</v>
      </c>
      <c r="BM472" s="191" t="s">
        <v>928</v>
      </c>
    </row>
    <row r="473" spans="1:65" s="2" customFormat="1" ht="24.15" customHeight="1">
      <c r="A473" s="37"/>
      <c r="B473" s="178"/>
      <c r="C473" s="202" t="s">
        <v>929</v>
      </c>
      <c r="D473" s="202" t="s">
        <v>168</v>
      </c>
      <c r="E473" s="203" t="s">
        <v>930</v>
      </c>
      <c r="F473" s="204" t="s">
        <v>931</v>
      </c>
      <c r="G473" s="205" t="s">
        <v>166</v>
      </c>
      <c r="H473" s="206">
        <v>4</v>
      </c>
      <c r="I473" s="207"/>
      <c r="J473" s="208"/>
      <c r="K473" s="209">
        <f>ROUND(P473*H473,2)</f>
        <v>0</v>
      </c>
      <c r="L473" s="204" t="s">
        <v>862</v>
      </c>
      <c r="M473" s="210"/>
      <c r="N473" s="211" t="s">
        <v>1</v>
      </c>
      <c r="O473" s="187" t="s">
        <v>42</v>
      </c>
      <c r="P473" s="188">
        <f>I473+J473</f>
        <v>0</v>
      </c>
      <c r="Q473" s="188">
        <f>ROUND(I473*H473,2)</f>
        <v>0</v>
      </c>
      <c r="R473" s="188">
        <f>ROUND(J473*H473,2)</f>
        <v>0</v>
      </c>
      <c r="S473" s="76"/>
      <c r="T473" s="189">
        <f>S473*H473</f>
        <v>0</v>
      </c>
      <c r="U473" s="189">
        <v>1E-06</v>
      </c>
      <c r="V473" s="189">
        <f>U473*H473</f>
        <v>4E-06</v>
      </c>
      <c r="W473" s="189">
        <v>0</v>
      </c>
      <c r="X473" s="190">
        <f>W473*H473</f>
        <v>0</v>
      </c>
      <c r="Y473" s="37"/>
      <c r="Z473" s="37"/>
      <c r="AA473" s="37"/>
      <c r="AB473" s="37"/>
      <c r="AC473" s="37"/>
      <c r="AD473" s="37"/>
      <c r="AE473" s="37"/>
      <c r="AR473" s="191" t="s">
        <v>310</v>
      </c>
      <c r="AT473" s="191" t="s">
        <v>168</v>
      </c>
      <c r="AU473" s="191" t="s">
        <v>86</v>
      </c>
      <c r="AY473" s="18" t="s">
        <v>148</v>
      </c>
      <c r="BE473" s="192">
        <f>IF(O473="základní",K473,0)</f>
        <v>0</v>
      </c>
      <c r="BF473" s="192">
        <f>IF(O473="snížená",K473,0)</f>
        <v>0</v>
      </c>
      <c r="BG473" s="192">
        <f>IF(O473="zákl. přenesená",K473,0)</f>
        <v>0</v>
      </c>
      <c r="BH473" s="192">
        <f>IF(O473="sníž. přenesená",K473,0)</f>
        <v>0</v>
      </c>
      <c r="BI473" s="192">
        <f>IF(O473="nulová",K473,0)</f>
        <v>0</v>
      </c>
      <c r="BJ473" s="18" t="s">
        <v>84</v>
      </c>
      <c r="BK473" s="192">
        <f>ROUND(P473*H473,2)</f>
        <v>0</v>
      </c>
      <c r="BL473" s="18" t="s">
        <v>227</v>
      </c>
      <c r="BM473" s="191" t="s">
        <v>932</v>
      </c>
    </row>
    <row r="474" spans="1:65" s="2" customFormat="1" ht="24.15" customHeight="1">
      <c r="A474" s="37"/>
      <c r="B474" s="178"/>
      <c r="C474" s="179" t="s">
        <v>933</v>
      </c>
      <c r="D474" s="179" t="s">
        <v>150</v>
      </c>
      <c r="E474" s="180" t="s">
        <v>934</v>
      </c>
      <c r="F474" s="181" t="s">
        <v>935</v>
      </c>
      <c r="G474" s="182" t="s">
        <v>166</v>
      </c>
      <c r="H474" s="183">
        <v>4</v>
      </c>
      <c r="I474" s="184"/>
      <c r="J474" s="184"/>
      <c r="K474" s="185">
        <f>ROUND(P474*H474,2)</f>
        <v>0</v>
      </c>
      <c r="L474" s="181" t="s">
        <v>862</v>
      </c>
      <c r="M474" s="38"/>
      <c r="N474" s="186" t="s">
        <v>1</v>
      </c>
      <c r="O474" s="187" t="s">
        <v>42</v>
      </c>
      <c r="P474" s="188">
        <f>I474+J474</f>
        <v>0</v>
      </c>
      <c r="Q474" s="188">
        <f>ROUND(I474*H474,2)</f>
        <v>0</v>
      </c>
      <c r="R474" s="188">
        <f>ROUND(J474*H474,2)</f>
        <v>0</v>
      </c>
      <c r="S474" s="76"/>
      <c r="T474" s="189">
        <f>S474*H474</f>
        <v>0</v>
      </c>
      <c r="U474" s="189">
        <v>0</v>
      </c>
      <c r="V474" s="189">
        <f>U474*H474</f>
        <v>0</v>
      </c>
      <c r="W474" s="189">
        <v>0</v>
      </c>
      <c r="X474" s="190">
        <f>W474*H474</f>
        <v>0</v>
      </c>
      <c r="Y474" s="37"/>
      <c r="Z474" s="37"/>
      <c r="AA474" s="37"/>
      <c r="AB474" s="37"/>
      <c r="AC474" s="37"/>
      <c r="AD474" s="37"/>
      <c r="AE474" s="37"/>
      <c r="AR474" s="191" t="s">
        <v>227</v>
      </c>
      <c r="AT474" s="191" t="s">
        <v>150</v>
      </c>
      <c r="AU474" s="191" t="s">
        <v>86</v>
      </c>
      <c r="AY474" s="18" t="s">
        <v>148</v>
      </c>
      <c r="BE474" s="192">
        <f>IF(O474="základní",K474,0)</f>
        <v>0</v>
      </c>
      <c r="BF474" s="192">
        <f>IF(O474="snížená",K474,0)</f>
        <v>0</v>
      </c>
      <c r="BG474" s="192">
        <f>IF(O474="zákl. přenesená",K474,0)</f>
        <v>0</v>
      </c>
      <c r="BH474" s="192">
        <f>IF(O474="sníž. přenesená",K474,0)</f>
        <v>0</v>
      </c>
      <c r="BI474" s="192">
        <f>IF(O474="nulová",K474,0)</f>
        <v>0</v>
      </c>
      <c r="BJ474" s="18" t="s">
        <v>84</v>
      </c>
      <c r="BK474" s="192">
        <f>ROUND(P474*H474,2)</f>
        <v>0</v>
      </c>
      <c r="BL474" s="18" t="s">
        <v>227</v>
      </c>
      <c r="BM474" s="191" t="s">
        <v>936</v>
      </c>
    </row>
    <row r="475" spans="1:65" s="2" customFormat="1" ht="24.15" customHeight="1">
      <c r="A475" s="37"/>
      <c r="B475" s="178"/>
      <c r="C475" s="202" t="s">
        <v>937</v>
      </c>
      <c r="D475" s="202" t="s">
        <v>168</v>
      </c>
      <c r="E475" s="203" t="s">
        <v>938</v>
      </c>
      <c r="F475" s="204" t="s">
        <v>939</v>
      </c>
      <c r="G475" s="205" t="s">
        <v>166</v>
      </c>
      <c r="H475" s="206">
        <v>4</v>
      </c>
      <c r="I475" s="207"/>
      <c r="J475" s="208"/>
      <c r="K475" s="209">
        <f>ROUND(P475*H475,2)</f>
        <v>0</v>
      </c>
      <c r="L475" s="204" t="s">
        <v>862</v>
      </c>
      <c r="M475" s="210"/>
      <c r="N475" s="211" t="s">
        <v>1</v>
      </c>
      <c r="O475" s="187" t="s">
        <v>42</v>
      </c>
      <c r="P475" s="188">
        <f>I475+J475</f>
        <v>0</v>
      </c>
      <c r="Q475" s="188">
        <f>ROUND(I475*H475,2)</f>
        <v>0</v>
      </c>
      <c r="R475" s="188">
        <f>ROUND(J475*H475,2)</f>
        <v>0</v>
      </c>
      <c r="S475" s="76"/>
      <c r="T475" s="189">
        <f>S475*H475</f>
        <v>0</v>
      </c>
      <c r="U475" s="189">
        <v>0.00958</v>
      </c>
      <c r="V475" s="189">
        <f>U475*H475</f>
        <v>0.03832</v>
      </c>
      <c r="W475" s="189">
        <v>0</v>
      </c>
      <c r="X475" s="190">
        <f>W475*H475</f>
        <v>0</v>
      </c>
      <c r="Y475" s="37"/>
      <c r="Z475" s="37"/>
      <c r="AA475" s="37"/>
      <c r="AB475" s="37"/>
      <c r="AC475" s="37"/>
      <c r="AD475" s="37"/>
      <c r="AE475" s="37"/>
      <c r="AR475" s="191" t="s">
        <v>310</v>
      </c>
      <c r="AT475" s="191" t="s">
        <v>168</v>
      </c>
      <c r="AU475" s="191" t="s">
        <v>86</v>
      </c>
      <c r="AY475" s="18" t="s">
        <v>148</v>
      </c>
      <c r="BE475" s="192">
        <f>IF(O475="základní",K475,0)</f>
        <v>0</v>
      </c>
      <c r="BF475" s="192">
        <f>IF(O475="snížená",K475,0)</f>
        <v>0</v>
      </c>
      <c r="BG475" s="192">
        <f>IF(O475="zákl. přenesená",K475,0)</f>
        <v>0</v>
      </c>
      <c r="BH475" s="192">
        <f>IF(O475="sníž. přenesená",K475,0)</f>
        <v>0</v>
      </c>
      <c r="BI475" s="192">
        <f>IF(O475="nulová",K475,0)</f>
        <v>0</v>
      </c>
      <c r="BJ475" s="18" t="s">
        <v>84</v>
      </c>
      <c r="BK475" s="192">
        <f>ROUND(P475*H475,2)</f>
        <v>0</v>
      </c>
      <c r="BL475" s="18" t="s">
        <v>227</v>
      </c>
      <c r="BM475" s="191" t="s">
        <v>940</v>
      </c>
    </row>
    <row r="476" spans="1:65" s="2" customFormat="1" ht="24.15" customHeight="1">
      <c r="A476" s="37"/>
      <c r="B476" s="178"/>
      <c r="C476" s="202" t="s">
        <v>941</v>
      </c>
      <c r="D476" s="202" t="s">
        <v>168</v>
      </c>
      <c r="E476" s="203" t="s">
        <v>942</v>
      </c>
      <c r="F476" s="204" t="s">
        <v>943</v>
      </c>
      <c r="G476" s="205" t="s">
        <v>166</v>
      </c>
      <c r="H476" s="206">
        <v>4</v>
      </c>
      <c r="I476" s="207"/>
      <c r="J476" s="208"/>
      <c r="K476" s="209">
        <f>ROUND(P476*H476,2)</f>
        <v>0</v>
      </c>
      <c r="L476" s="204" t="s">
        <v>862</v>
      </c>
      <c r="M476" s="210"/>
      <c r="N476" s="211" t="s">
        <v>1</v>
      </c>
      <c r="O476" s="187" t="s">
        <v>42</v>
      </c>
      <c r="P476" s="188">
        <f>I476+J476</f>
        <v>0</v>
      </c>
      <c r="Q476" s="188">
        <f>ROUND(I476*H476,2)</f>
        <v>0</v>
      </c>
      <c r="R476" s="188">
        <f>ROUND(J476*H476,2)</f>
        <v>0</v>
      </c>
      <c r="S476" s="76"/>
      <c r="T476" s="189">
        <f>S476*H476</f>
        <v>0</v>
      </c>
      <c r="U476" s="189">
        <v>0.00045</v>
      </c>
      <c r="V476" s="189">
        <f>U476*H476</f>
        <v>0.0018</v>
      </c>
      <c r="W476" s="189">
        <v>0</v>
      </c>
      <c r="X476" s="190">
        <f>W476*H476</f>
        <v>0</v>
      </c>
      <c r="Y476" s="37"/>
      <c r="Z476" s="37"/>
      <c r="AA476" s="37"/>
      <c r="AB476" s="37"/>
      <c r="AC476" s="37"/>
      <c r="AD476" s="37"/>
      <c r="AE476" s="37"/>
      <c r="AR476" s="191" t="s">
        <v>310</v>
      </c>
      <c r="AT476" s="191" t="s">
        <v>168</v>
      </c>
      <c r="AU476" s="191" t="s">
        <v>86</v>
      </c>
      <c r="AY476" s="18" t="s">
        <v>148</v>
      </c>
      <c r="BE476" s="192">
        <f>IF(O476="základní",K476,0)</f>
        <v>0</v>
      </c>
      <c r="BF476" s="192">
        <f>IF(O476="snížená",K476,0)</f>
        <v>0</v>
      </c>
      <c r="BG476" s="192">
        <f>IF(O476="zákl. přenesená",K476,0)</f>
        <v>0</v>
      </c>
      <c r="BH476" s="192">
        <f>IF(O476="sníž. přenesená",K476,0)</f>
        <v>0</v>
      </c>
      <c r="BI476" s="192">
        <f>IF(O476="nulová",K476,0)</f>
        <v>0</v>
      </c>
      <c r="BJ476" s="18" t="s">
        <v>84</v>
      </c>
      <c r="BK476" s="192">
        <f>ROUND(P476*H476,2)</f>
        <v>0</v>
      </c>
      <c r="BL476" s="18" t="s">
        <v>227</v>
      </c>
      <c r="BM476" s="191" t="s">
        <v>944</v>
      </c>
    </row>
    <row r="477" spans="1:65" s="2" customFormat="1" ht="16.5" customHeight="1">
      <c r="A477" s="37"/>
      <c r="B477" s="178"/>
      <c r="C477" s="179" t="s">
        <v>945</v>
      </c>
      <c r="D477" s="179" t="s">
        <v>150</v>
      </c>
      <c r="E477" s="180" t="s">
        <v>946</v>
      </c>
      <c r="F477" s="181" t="s">
        <v>947</v>
      </c>
      <c r="G477" s="182" t="s">
        <v>166</v>
      </c>
      <c r="H477" s="183">
        <v>4</v>
      </c>
      <c r="I477" s="184"/>
      <c r="J477" s="184"/>
      <c r="K477" s="185">
        <f>ROUND(P477*H477,2)</f>
        <v>0</v>
      </c>
      <c r="L477" s="181" t="s">
        <v>1</v>
      </c>
      <c r="M477" s="38"/>
      <c r="N477" s="186" t="s">
        <v>1</v>
      </c>
      <c r="O477" s="187" t="s">
        <v>42</v>
      </c>
      <c r="P477" s="188">
        <f>I477+J477</f>
        <v>0</v>
      </c>
      <c r="Q477" s="188">
        <f>ROUND(I477*H477,2)</f>
        <v>0</v>
      </c>
      <c r="R477" s="188">
        <f>ROUND(J477*H477,2)</f>
        <v>0</v>
      </c>
      <c r="S477" s="76"/>
      <c r="T477" s="189">
        <f>S477*H477</f>
        <v>0</v>
      </c>
      <c r="U477" s="189">
        <v>0</v>
      </c>
      <c r="V477" s="189">
        <f>U477*H477</f>
        <v>0</v>
      </c>
      <c r="W477" s="189">
        <v>0</v>
      </c>
      <c r="X477" s="190">
        <f>W477*H477</f>
        <v>0</v>
      </c>
      <c r="Y477" s="37"/>
      <c r="Z477" s="37"/>
      <c r="AA477" s="37"/>
      <c r="AB477" s="37"/>
      <c r="AC477" s="37"/>
      <c r="AD477" s="37"/>
      <c r="AE477" s="37"/>
      <c r="AR477" s="191" t="s">
        <v>227</v>
      </c>
      <c r="AT477" s="191" t="s">
        <v>150</v>
      </c>
      <c r="AU477" s="191" t="s">
        <v>86</v>
      </c>
      <c r="AY477" s="18" t="s">
        <v>148</v>
      </c>
      <c r="BE477" s="192">
        <f>IF(O477="základní",K477,0)</f>
        <v>0</v>
      </c>
      <c r="BF477" s="192">
        <f>IF(O477="snížená",K477,0)</f>
        <v>0</v>
      </c>
      <c r="BG477" s="192">
        <f>IF(O477="zákl. přenesená",K477,0)</f>
        <v>0</v>
      </c>
      <c r="BH477" s="192">
        <f>IF(O477="sníž. přenesená",K477,0)</f>
        <v>0</v>
      </c>
      <c r="BI477" s="192">
        <f>IF(O477="nulová",K477,0)</f>
        <v>0</v>
      </c>
      <c r="BJ477" s="18" t="s">
        <v>84</v>
      </c>
      <c r="BK477" s="192">
        <f>ROUND(P477*H477,2)</f>
        <v>0</v>
      </c>
      <c r="BL477" s="18" t="s">
        <v>227</v>
      </c>
      <c r="BM477" s="191" t="s">
        <v>948</v>
      </c>
    </row>
    <row r="478" spans="1:65" s="2" customFormat="1" ht="16.5" customHeight="1">
      <c r="A478" s="37"/>
      <c r="B478" s="178"/>
      <c r="C478" s="179" t="s">
        <v>949</v>
      </c>
      <c r="D478" s="179" t="s">
        <v>150</v>
      </c>
      <c r="E478" s="180" t="s">
        <v>950</v>
      </c>
      <c r="F478" s="181" t="s">
        <v>951</v>
      </c>
      <c r="G478" s="182" t="s">
        <v>166</v>
      </c>
      <c r="H478" s="183">
        <v>4</v>
      </c>
      <c r="I478" s="184"/>
      <c r="J478" s="184"/>
      <c r="K478" s="185">
        <f>ROUND(P478*H478,2)</f>
        <v>0</v>
      </c>
      <c r="L478" s="181" t="s">
        <v>1</v>
      </c>
      <c r="M478" s="38"/>
      <c r="N478" s="186" t="s">
        <v>1</v>
      </c>
      <c r="O478" s="187" t="s">
        <v>42</v>
      </c>
      <c r="P478" s="188">
        <f>I478+J478</f>
        <v>0</v>
      </c>
      <c r="Q478" s="188">
        <f>ROUND(I478*H478,2)</f>
        <v>0</v>
      </c>
      <c r="R478" s="188">
        <f>ROUND(J478*H478,2)</f>
        <v>0</v>
      </c>
      <c r="S478" s="76"/>
      <c r="T478" s="189">
        <f>S478*H478</f>
        <v>0</v>
      </c>
      <c r="U478" s="189">
        <v>0</v>
      </c>
      <c r="V478" s="189">
        <f>U478*H478</f>
        <v>0</v>
      </c>
      <c r="W478" s="189">
        <v>0</v>
      </c>
      <c r="X478" s="190">
        <f>W478*H478</f>
        <v>0</v>
      </c>
      <c r="Y478" s="37"/>
      <c r="Z478" s="37"/>
      <c r="AA478" s="37"/>
      <c r="AB478" s="37"/>
      <c r="AC478" s="37"/>
      <c r="AD478" s="37"/>
      <c r="AE478" s="37"/>
      <c r="AR478" s="191" t="s">
        <v>227</v>
      </c>
      <c r="AT478" s="191" t="s">
        <v>150</v>
      </c>
      <c r="AU478" s="191" t="s">
        <v>86</v>
      </c>
      <c r="AY478" s="18" t="s">
        <v>148</v>
      </c>
      <c r="BE478" s="192">
        <f>IF(O478="základní",K478,0)</f>
        <v>0</v>
      </c>
      <c r="BF478" s="192">
        <f>IF(O478="snížená",K478,0)</f>
        <v>0</v>
      </c>
      <c r="BG478" s="192">
        <f>IF(O478="zákl. přenesená",K478,0)</f>
        <v>0</v>
      </c>
      <c r="BH478" s="192">
        <f>IF(O478="sníž. přenesená",K478,0)</f>
        <v>0</v>
      </c>
      <c r="BI478" s="192">
        <f>IF(O478="nulová",K478,0)</f>
        <v>0</v>
      </c>
      <c r="BJ478" s="18" t="s">
        <v>84</v>
      </c>
      <c r="BK478" s="192">
        <f>ROUND(P478*H478,2)</f>
        <v>0</v>
      </c>
      <c r="BL478" s="18" t="s">
        <v>227</v>
      </c>
      <c r="BM478" s="191" t="s">
        <v>952</v>
      </c>
    </row>
    <row r="479" spans="1:65" s="2" customFormat="1" ht="24.15" customHeight="1">
      <c r="A479" s="37"/>
      <c r="B479" s="178"/>
      <c r="C479" s="179" t="s">
        <v>953</v>
      </c>
      <c r="D479" s="179" t="s">
        <v>150</v>
      </c>
      <c r="E479" s="180" t="s">
        <v>954</v>
      </c>
      <c r="F479" s="181" t="s">
        <v>955</v>
      </c>
      <c r="G479" s="182" t="s">
        <v>166</v>
      </c>
      <c r="H479" s="183">
        <v>7</v>
      </c>
      <c r="I479" s="184"/>
      <c r="J479" s="184"/>
      <c r="K479" s="185">
        <f>ROUND(P479*H479,2)</f>
        <v>0</v>
      </c>
      <c r="L479" s="181" t="s">
        <v>1</v>
      </c>
      <c r="M479" s="38"/>
      <c r="N479" s="186" t="s">
        <v>1</v>
      </c>
      <c r="O479" s="187" t="s">
        <v>42</v>
      </c>
      <c r="P479" s="188">
        <f>I479+J479</f>
        <v>0</v>
      </c>
      <c r="Q479" s="188">
        <f>ROUND(I479*H479,2)</f>
        <v>0</v>
      </c>
      <c r="R479" s="188">
        <f>ROUND(J479*H479,2)</f>
        <v>0</v>
      </c>
      <c r="S479" s="76"/>
      <c r="T479" s="189">
        <f>S479*H479</f>
        <v>0</v>
      </c>
      <c r="U479" s="189">
        <v>0</v>
      </c>
      <c r="V479" s="189">
        <f>U479*H479</f>
        <v>0</v>
      </c>
      <c r="W479" s="189">
        <v>0</v>
      </c>
      <c r="X479" s="190">
        <f>W479*H479</f>
        <v>0</v>
      </c>
      <c r="Y479" s="37"/>
      <c r="Z479" s="37"/>
      <c r="AA479" s="37"/>
      <c r="AB479" s="37"/>
      <c r="AC479" s="37"/>
      <c r="AD479" s="37"/>
      <c r="AE479" s="37"/>
      <c r="AR479" s="191" t="s">
        <v>227</v>
      </c>
      <c r="AT479" s="191" t="s">
        <v>150</v>
      </c>
      <c r="AU479" s="191" t="s">
        <v>86</v>
      </c>
      <c r="AY479" s="18" t="s">
        <v>148</v>
      </c>
      <c r="BE479" s="192">
        <f>IF(O479="základní",K479,0)</f>
        <v>0</v>
      </c>
      <c r="BF479" s="192">
        <f>IF(O479="snížená",K479,0)</f>
        <v>0</v>
      </c>
      <c r="BG479" s="192">
        <f>IF(O479="zákl. přenesená",K479,0)</f>
        <v>0</v>
      </c>
      <c r="BH479" s="192">
        <f>IF(O479="sníž. přenesená",K479,0)</f>
        <v>0</v>
      </c>
      <c r="BI479" s="192">
        <f>IF(O479="nulová",K479,0)</f>
        <v>0</v>
      </c>
      <c r="BJ479" s="18" t="s">
        <v>84</v>
      </c>
      <c r="BK479" s="192">
        <f>ROUND(P479*H479,2)</f>
        <v>0</v>
      </c>
      <c r="BL479" s="18" t="s">
        <v>227</v>
      </c>
      <c r="BM479" s="191" t="s">
        <v>956</v>
      </c>
    </row>
    <row r="480" spans="1:65" s="2" customFormat="1" ht="24.15" customHeight="1">
      <c r="A480" s="37"/>
      <c r="B480" s="178"/>
      <c r="C480" s="179" t="s">
        <v>957</v>
      </c>
      <c r="D480" s="179" t="s">
        <v>150</v>
      </c>
      <c r="E480" s="180" t="s">
        <v>958</v>
      </c>
      <c r="F480" s="181" t="s">
        <v>959</v>
      </c>
      <c r="G480" s="182" t="s">
        <v>166</v>
      </c>
      <c r="H480" s="183">
        <v>1</v>
      </c>
      <c r="I480" s="184"/>
      <c r="J480" s="184"/>
      <c r="K480" s="185">
        <f>ROUND(P480*H480,2)</f>
        <v>0</v>
      </c>
      <c r="L480" s="181" t="s">
        <v>154</v>
      </c>
      <c r="M480" s="38"/>
      <c r="N480" s="186" t="s">
        <v>1</v>
      </c>
      <c r="O480" s="187" t="s">
        <v>42</v>
      </c>
      <c r="P480" s="188">
        <f>I480+J480</f>
        <v>0</v>
      </c>
      <c r="Q480" s="188">
        <f>ROUND(I480*H480,2)</f>
        <v>0</v>
      </c>
      <c r="R480" s="188">
        <f>ROUND(J480*H480,2)</f>
        <v>0</v>
      </c>
      <c r="S480" s="76"/>
      <c r="T480" s="189">
        <f>S480*H480</f>
        <v>0</v>
      </c>
      <c r="U480" s="189">
        <v>0</v>
      </c>
      <c r="V480" s="189">
        <f>U480*H480</f>
        <v>0</v>
      </c>
      <c r="W480" s="189">
        <v>0</v>
      </c>
      <c r="X480" s="190">
        <f>W480*H480</f>
        <v>0</v>
      </c>
      <c r="Y480" s="37"/>
      <c r="Z480" s="37"/>
      <c r="AA480" s="37"/>
      <c r="AB480" s="37"/>
      <c r="AC480" s="37"/>
      <c r="AD480" s="37"/>
      <c r="AE480" s="37"/>
      <c r="AR480" s="191" t="s">
        <v>227</v>
      </c>
      <c r="AT480" s="191" t="s">
        <v>150</v>
      </c>
      <c r="AU480" s="191" t="s">
        <v>86</v>
      </c>
      <c r="AY480" s="18" t="s">
        <v>148</v>
      </c>
      <c r="BE480" s="192">
        <f>IF(O480="základní",K480,0)</f>
        <v>0</v>
      </c>
      <c r="BF480" s="192">
        <f>IF(O480="snížená",K480,0)</f>
        <v>0</v>
      </c>
      <c r="BG480" s="192">
        <f>IF(O480="zákl. přenesená",K480,0)</f>
        <v>0</v>
      </c>
      <c r="BH480" s="192">
        <f>IF(O480="sníž. přenesená",K480,0)</f>
        <v>0</v>
      </c>
      <c r="BI480" s="192">
        <f>IF(O480="nulová",K480,0)</f>
        <v>0</v>
      </c>
      <c r="BJ480" s="18" t="s">
        <v>84</v>
      </c>
      <c r="BK480" s="192">
        <f>ROUND(P480*H480,2)</f>
        <v>0</v>
      </c>
      <c r="BL480" s="18" t="s">
        <v>227</v>
      </c>
      <c r="BM480" s="191" t="s">
        <v>960</v>
      </c>
    </row>
    <row r="481" spans="1:65" s="2" customFormat="1" ht="16.5" customHeight="1">
      <c r="A481" s="37"/>
      <c r="B481" s="178"/>
      <c r="C481" s="179" t="s">
        <v>961</v>
      </c>
      <c r="D481" s="179" t="s">
        <v>150</v>
      </c>
      <c r="E481" s="180" t="s">
        <v>962</v>
      </c>
      <c r="F481" s="181" t="s">
        <v>963</v>
      </c>
      <c r="G481" s="182" t="s">
        <v>181</v>
      </c>
      <c r="H481" s="183">
        <v>400</v>
      </c>
      <c r="I481" s="184"/>
      <c r="J481" s="184"/>
      <c r="K481" s="185">
        <f>ROUND(P481*H481,2)</f>
        <v>0</v>
      </c>
      <c r="L481" s="181" t="s">
        <v>1</v>
      </c>
      <c r="M481" s="38"/>
      <c r="N481" s="186" t="s">
        <v>1</v>
      </c>
      <c r="O481" s="187" t="s">
        <v>42</v>
      </c>
      <c r="P481" s="188">
        <f>I481+J481</f>
        <v>0</v>
      </c>
      <c r="Q481" s="188">
        <f>ROUND(I481*H481,2)</f>
        <v>0</v>
      </c>
      <c r="R481" s="188">
        <f>ROUND(J481*H481,2)</f>
        <v>0</v>
      </c>
      <c r="S481" s="76"/>
      <c r="T481" s="189">
        <f>S481*H481</f>
        <v>0</v>
      </c>
      <c r="U481" s="189">
        <v>0</v>
      </c>
      <c r="V481" s="189">
        <f>U481*H481</f>
        <v>0</v>
      </c>
      <c r="W481" s="189">
        <v>0</v>
      </c>
      <c r="X481" s="190">
        <f>W481*H481</f>
        <v>0</v>
      </c>
      <c r="Y481" s="37"/>
      <c r="Z481" s="37"/>
      <c r="AA481" s="37"/>
      <c r="AB481" s="37"/>
      <c r="AC481" s="37"/>
      <c r="AD481" s="37"/>
      <c r="AE481" s="37"/>
      <c r="AR481" s="191" t="s">
        <v>227</v>
      </c>
      <c r="AT481" s="191" t="s">
        <v>150</v>
      </c>
      <c r="AU481" s="191" t="s">
        <v>86</v>
      </c>
      <c r="AY481" s="18" t="s">
        <v>148</v>
      </c>
      <c r="BE481" s="192">
        <f>IF(O481="základní",K481,0)</f>
        <v>0</v>
      </c>
      <c r="BF481" s="192">
        <f>IF(O481="snížená",K481,0)</f>
        <v>0</v>
      </c>
      <c r="BG481" s="192">
        <f>IF(O481="zákl. přenesená",K481,0)</f>
        <v>0</v>
      </c>
      <c r="BH481" s="192">
        <f>IF(O481="sníž. přenesená",K481,0)</f>
        <v>0</v>
      </c>
      <c r="BI481" s="192">
        <f>IF(O481="nulová",K481,0)</f>
        <v>0</v>
      </c>
      <c r="BJ481" s="18" t="s">
        <v>84</v>
      </c>
      <c r="BK481" s="192">
        <f>ROUND(P481*H481,2)</f>
        <v>0</v>
      </c>
      <c r="BL481" s="18" t="s">
        <v>227</v>
      </c>
      <c r="BM481" s="191" t="s">
        <v>964</v>
      </c>
    </row>
    <row r="482" spans="1:65" s="2" customFormat="1" ht="16.5" customHeight="1">
      <c r="A482" s="37"/>
      <c r="B482" s="178"/>
      <c r="C482" s="179" t="s">
        <v>965</v>
      </c>
      <c r="D482" s="179" t="s">
        <v>150</v>
      </c>
      <c r="E482" s="180" t="s">
        <v>966</v>
      </c>
      <c r="F482" s="181" t="s">
        <v>967</v>
      </c>
      <c r="G482" s="182" t="s">
        <v>166</v>
      </c>
      <c r="H482" s="183">
        <v>56</v>
      </c>
      <c r="I482" s="184"/>
      <c r="J482" s="184"/>
      <c r="K482" s="185">
        <f>ROUND(P482*H482,2)</f>
        <v>0</v>
      </c>
      <c r="L482" s="181" t="s">
        <v>1</v>
      </c>
      <c r="M482" s="38"/>
      <c r="N482" s="186" t="s">
        <v>1</v>
      </c>
      <c r="O482" s="187" t="s">
        <v>42</v>
      </c>
      <c r="P482" s="188">
        <f>I482+J482</f>
        <v>0</v>
      </c>
      <c r="Q482" s="188">
        <f>ROUND(I482*H482,2)</f>
        <v>0</v>
      </c>
      <c r="R482" s="188">
        <f>ROUND(J482*H482,2)</f>
        <v>0</v>
      </c>
      <c r="S482" s="76"/>
      <c r="T482" s="189">
        <f>S482*H482</f>
        <v>0</v>
      </c>
      <c r="U482" s="189">
        <v>0</v>
      </c>
      <c r="V482" s="189">
        <f>U482*H482</f>
        <v>0</v>
      </c>
      <c r="W482" s="189">
        <v>0</v>
      </c>
      <c r="X482" s="190">
        <f>W482*H482</f>
        <v>0</v>
      </c>
      <c r="Y482" s="37"/>
      <c r="Z482" s="37"/>
      <c r="AA482" s="37"/>
      <c r="AB482" s="37"/>
      <c r="AC482" s="37"/>
      <c r="AD482" s="37"/>
      <c r="AE482" s="37"/>
      <c r="AR482" s="191" t="s">
        <v>227</v>
      </c>
      <c r="AT482" s="191" t="s">
        <v>150</v>
      </c>
      <c r="AU482" s="191" t="s">
        <v>86</v>
      </c>
      <c r="AY482" s="18" t="s">
        <v>148</v>
      </c>
      <c r="BE482" s="192">
        <f>IF(O482="základní",K482,0)</f>
        <v>0</v>
      </c>
      <c r="BF482" s="192">
        <f>IF(O482="snížená",K482,0)</f>
        <v>0</v>
      </c>
      <c r="BG482" s="192">
        <f>IF(O482="zákl. přenesená",K482,0)</f>
        <v>0</v>
      </c>
      <c r="BH482" s="192">
        <f>IF(O482="sníž. přenesená",K482,0)</f>
        <v>0</v>
      </c>
      <c r="BI482" s="192">
        <f>IF(O482="nulová",K482,0)</f>
        <v>0</v>
      </c>
      <c r="BJ482" s="18" t="s">
        <v>84</v>
      </c>
      <c r="BK482" s="192">
        <f>ROUND(P482*H482,2)</f>
        <v>0</v>
      </c>
      <c r="BL482" s="18" t="s">
        <v>227</v>
      </c>
      <c r="BM482" s="191" t="s">
        <v>968</v>
      </c>
    </row>
    <row r="483" spans="1:65" s="2" customFormat="1" ht="24.15" customHeight="1">
      <c r="A483" s="37"/>
      <c r="B483" s="178"/>
      <c r="C483" s="179" t="s">
        <v>969</v>
      </c>
      <c r="D483" s="179" t="s">
        <v>150</v>
      </c>
      <c r="E483" s="180" t="s">
        <v>970</v>
      </c>
      <c r="F483" s="181" t="s">
        <v>971</v>
      </c>
      <c r="G483" s="182" t="s">
        <v>166</v>
      </c>
      <c r="H483" s="183">
        <v>4</v>
      </c>
      <c r="I483" s="184"/>
      <c r="J483" s="184"/>
      <c r="K483" s="185">
        <f>ROUND(P483*H483,2)</f>
        <v>0</v>
      </c>
      <c r="L483" s="181" t="s">
        <v>1</v>
      </c>
      <c r="M483" s="38"/>
      <c r="N483" s="186" t="s">
        <v>1</v>
      </c>
      <c r="O483" s="187" t="s">
        <v>42</v>
      </c>
      <c r="P483" s="188">
        <f>I483+J483</f>
        <v>0</v>
      </c>
      <c r="Q483" s="188">
        <f>ROUND(I483*H483,2)</f>
        <v>0</v>
      </c>
      <c r="R483" s="188">
        <f>ROUND(J483*H483,2)</f>
        <v>0</v>
      </c>
      <c r="S483" s="76"/>
      <c r="T483" s="189">
        <f>S483*H483</f>
        <v>0</v>
      </c>
      <c r="U483" s="189">
        <v>0</v>
      </c>
      <c r="V483" s="189">
        <f>U483*H483</f>
        <v>0</v>
      </c>
      <c r="W483" s="189">
        <v>0</v>
      </c>
      <c r="X483" s="190">
        <f>W483*H483</f>
        <v>0</v>
      </c>
      <c r="Y483" s="37"/>
      <c r="Z483" s="37"/>
      <c r="AA483" s="37"/>
      <c r="AB483" s="37"/>
      <c r="AC483" s="37"/>
      <c r="AD483" s="37"/>
      <c r="AE483" s="37"/>
      <c r="AR483" s="191" t="s">
        <v>227</v>
      </c>
      <c r="AT483" s="191" t="s">
        <v>150</v>
      </c>
      <c r="AU483" s="191" t="s">
        <v>86</v>
      </c>
      <c r="AY483" s="18" t="s">
        <v>148</v>
      </c>
      <c r="BE483" s="192">
        <f>IF(O483="základní",K483,0)</f>
        <v>0</v>
      </c>
      <c r="BF483" s="192">
        <f>IF(O483="snížená",K483,0)</f>
        <v>0</v>
      </c>
      <c r="BG483" s="192">
        <f>IF(O483="zákl. přenesená",K483,0)</f>
        <v>0</v>
      </c>
      <c r="BH483" s="192">
        <f>IF(O483="sníž. přenesená",K483,0)</f>
        <v>0</v>
      </c>
      <c r="BI483" s="192">
        <f>IF(O483="nulová",K483,0)</f>
        <v>0</v>
      </c>
      <c r="BJ483" s="18" t="s">
        <v>84</v>
      </c>
      <c r="BK483" s="192">
        <f>ROUND(P483*H483,2)</f>
        <v>0</v>
      </c>
      <c r="BL483" s="18" t="s">
        <v>227</v>
      </c>
      <c r="BM483" s="191" t="s">
        <v>972</v>
      </c>
    </row>
    <row r="484" spans="1:65" s="2" customFormat="1" ht="16.5" customHeight="1">
      <c r="A484" s="37"/>
      <c r="B484" s="178"/>
      <c r="C484" s="179" t="s">
        <v>973</v>
      </c>
      <c r="D484" s="179" t="s">
        <v>150</v>
      </c>
      <c r="E484" s="180" t="s">
        <v>974</v>
      </c>
      <c r="F484" s="181" t="s">
        <v>975</v>
      </c>
      <c r="G484" s="182" t="s">
        <v>166</v>
      </c>
      <c r="H484" s="183">
        <v>1</v>
      </c>
      <c r="I484" s="184"/>
      <c r="J484" s="184"/>
      <c r="K484" s="185">
        <f>ROUND(P484*H484,2)</f>
        <v>0</v>
      </c>
      <c r="L484" s="181" t="s">
        <v>1</v>
      </c>
      <c r="M484" s="38"/>
      <c r="N484" s="186" t="s">
        <v>1</v>
      </c>
      <c r="O484" s="187" t="s">
        <v>42</v>
      </c>
      <c r="P484" s="188">
        <f>I484+J484</f>
        <v>0</v>
      </c>
      <c r="Q484" s="188">
        <f>ROUND(I484*H484,2)</f>
        <v>0</v>
      </c>
      <c r="R484" s="188">
        <f>ROUND(J484*H484,2)</f>
        <v>0</v>
      </c>
      <c r="S484" s="76"/>
      <c r="T484" s="189">
        <f>S484*H484</f>
        <v>0</v>
      </c>
      <c r="U484" s="189">
        <v>0</v>
      </c>
      <c r="V484" s="189">
        <f>U484*H484</f>
        <v>0</v>
      </c>
      <c r="W484" s="189">
        <v>0</v>
      </c>
      <c r="X484" s="190">
        <f>W484*H484</f>
        <v>0</v>
      </c>
      <c r="Y484" s="37"/>
      <c r="Z484" s="37"/>
      <c r="AA484" s="37"/>
      <c r="AB484" s="37"/>
      <c r="AC484" s="37"/>
      <c r="AD484" s="37"/>
      <c r="AE484" s="37"/>
      <c r="AR484" s="191" t="s">
        <v>227</v>
      </c>
      <c r="AT484" s="191" t="s">
        <v>150</v>
      </c>
      <c r="AU484" s="191" t="s">
        <v>86</v>
      </c>
      <c r="AY484" s="18" t="s">
        <v>148</v>
      </c>
      <c r="BE484" s="192">
        <f>IF(O484="základní",K484,0)</f>
        <v>0</v>
      </c>
      <c r="BF484" s="192">
        <f>IF(O484="snížená",K484,0)</f>
        <v>0</v>
      </c>
      <c r="BG484" s="192">
        <f>IF(O484="zákl. přenesená",K484,0)</f>
        <v>0</v>
      </c>
      <c r="BH484" s="192">
        <f>IF(O484="sníž. přenesená",K484,0)</f>
        <v>0</v>
      </c>
      <c r="BI484" s="192">
        <f>IF(O484="nulová",K484,0)</f>
        <v>0</v>
      </c>
      <c r="BJ484" s="18" t="s">
        <v>84</v>
      </c>
      <c r="BK484" s="192">
        <f>ROUND(P484*H484,2)</f>
        <v>0</v>
      </c>
      <c r="BL484" s="18" t="s">
        <v>227</v>
      </c>
      <c r="BM484" s="191" t="s">
        <v>976</v>
      </c>
    </row>
    <row r="485" spans="1:63" s="12" customFormat="1" ht="22.8" customHeight="1">
      <c r="A485" s="12"/>
      <c r="B485" s="164"/>
      <c r="C485" s="12"/>
      <c r="D485" s="165" t="s">
        <v>78</v>
      </c>
      <c r="E485" s="176" t="s">
        <v>977</v>
      </c>
      <c r="F485" s="176" t="s">
        <v>978</v>
      </c>
      <c r="G485" s="12"/>
      <c r="H485" s="12"/>
      <c r="I485" s="167"/>
      <c r="J485" s="167"/>
      <c r="K485" s="177">
        <f>BK485</f>
        <v>0</v>
      </c>
      <c r="L485" s="12"/>
      <c r="M485" s="164"/>
      <c r="N485" s="169"/>
      <c r="O485" s="170"/>
      <c r="P485" s="170"/>
      <c r="Q485" s="171">
        <f>SUM(Q486:Q488)</f>
        <v>0</v>
      </c>
      <c r="R485" s="171">
        <f>SUM(R486:R488)</f>
        <v>0</v>
      </c>
      <c r="S485" s="170"/>
      <c r="T485" s="172">
        <f>SUM(T486:T488)</f>
        <v>0</v>
      </c>
      <c r="U485" s="170"/>
      <c r="V485" s="172">
        <f>SUM(V486:V488)</f>
        <v>0.000441</v>
      </c>
      <c r="W485" s="170"/>
      <c r="X485" s="173">
        <f>SUM(X486:X488)</f>
        <v>0</v>
      </c>
      <c r="Y485" s="12"/>
      <c r="Z485" s="12"/>
      <c r="AA485" s="12"/>
      <c r="AB485" s="12"/>
      <c r="AC485" s="12"/>
      <c r="AD485" s="12"/>
      <c r="AE485" s="12"/>
      <c r="AR485" s="165" t="s">
        <v>86</v>
      </c>
      <c r="AT485" s="174" t="s">
        <v>78</v>
      </c>
      <c r="AU485" s="174" t="s">
        <v>84</v>
      </c>
      <c r="AY485" s="165" t="s">
        <v>148</v>
      </c>
      <c r="BK485" s="175">
        <f>SUM(BK486:BK488)</f>
        <v>0</v>
      </c>
    </row>
    <row r="486" spans="1:65" s="2" customFormat="1" ht="12">
      <c r="A486" s="37"/>
      <c r="B486" s="178"/>
      <c r="C486" s="179" t="s">
        <v>979</v>
      </c>
      <c r="D486" s="179" t="s">
        <v>150</v>
      </c>
      <c r="E486" s="180" t="s">
        <v>980</v>
      </c>
      <c r="F486" s="181" t="s">
        <v>981</v>
      </c>
      <c r="G486" s="182" t="s">
        <v>166</v>
      </c>
      <c r="H486" s="183">
        <v>9</v>
      </c>
      <c r="I486" s="184"/>
      <c r="J486" s="184"/>
      <c r="K486" s="185">
        <f>ROUND(P486*H486,2)</f>
        <v>0</v>
      </c>
      <c r="L486" s="181" t="s">
        <v>154</v>
      </c>
      <c r="M486" s="38"/>
      <c r="N486" s="186" t="s">
        <v>1</v>
      </c>
      <c r="O486" s="187" t="s">
        <v>42</v>
      </c>
      <c r="P486" s="188">
        <f>I486+J486</f>
        <v>0</v>
      </c>
      <c r="Q486" s="188">
        <f>ROUND(I486*H486,2)</f>
        <v>0</v>
      </c>
      <c r="R486" s="188">
        <f>ROUND(J486*H486,2)</f>
        <v>0</v>
      </c>
      <c r="S486" s="76"/>
      <c r="T486" s="189">
        <f>S486*H486</f>
        <v>0</v>
      </c>
      <c r="U486" s="189">
        <v>0</v>
      </c>
      <c r="V486" s="189">
        <f>U486*H486</f>
        <v>0</v>
      </c>
      <c r="W486" s="189">
        <v>0</v>
      </c>
      <c r="X486" s="190">
        <f>W486*H486</f>
        <v>0</v>
      </c>
      <c r="Y486" s="37"/>
      <c r="Z486" s="37"/>
      <c r="AA486" s="37"/>
      <c r="AB486" s="37"/>
      <c r="AC486" s="37"/>
      <c r="AD486" s="37"/>
      <c r="AE486" s="37"/>
      <c r="AR486" s="191" t="s">
        <v>227</v>
      </c>
      <c r="AT486" s="191" t="s">
        <v>150</v>
      </c>
      <c r="AU486" s="191" t="s">
        <v>86</v>
      </c>
      <c r="AY486" s="18" t="s">
        <v>148</v>
      </c>
      <c r="BE486" s="192">
        <f>IF(O486="základní",K486,0)</f>
        <v>0</v>
      </c>
      <c r="BF486" s="192">
        <f>IF(O486="snížená",K486,0)</f>
        <v>0</v>
      </c>
      <c r="BG486" s="192">
        <f>IF(O486="zákl. přenesená",K486,0)</f>
        <v>0</v>
      </c>
      <c r="BH486" s="192">
        <f>IF(O486="sníž. přenesená",K486,0)</f>
        <v>0</v>
      </c>
      <c r="BI486" s="192">
        <f>IF(O486="nulová",K486,0)</f>
        <v>0</v>
      </c>
      <c r="BJ486" s="18" t="s">
        <v>84</v>
      </c>
      <c r="BK486" s="192">
        <f>ROUND(P486*H486,2)</f>
        <v>0</v>
      </c>
      <c r="BL486" s="18" t="s">
        <v>227</v>
      </c>
      <c r="BM486" s="191" t="s">
        <v>982</v>
      </c>
    </row>
    <row r="487" spans="1:65" s="2" customFormat="1" ht="16.5" customHeight="1">
      <c r="A487" s="37"/>
      <c r="B487" s="178"/>
      <c r="C487" s="202" t="s">
        <v>983</v>
      </c>
      <c r="D487" s="202" t="s">
        <v>168</v>
      </c>
      <c r="E487" s="203" t="s">
        <v>984</v>
      </c>
      <c r="F487" s="204" t="s">
        <v>985</v>
      </c>
      <c r="G487" s="205" t="s">
        <v>166</v>
      </c>
      <c r="H487" s="206">
        <v>9</v>
      </c>
      <c r="I487" s="207"/>
      <c r="J487" s="208"/>
      <c r="K487" s="209">
        <f>ROUND(P487*H487,2)</f>
        <v>0</v>
      </c>
      <c r="L487" s="204" t="s">
        <v>1</v>
      </c>
      <c r="M487" s="210"/>
      <c r="N487" s="211" t="s">
        <v>1</v>
      </c>
      <c r="O487" s="187" t="s">
        <v>42</v>
      </c>
      <c r="P487" s="188">
        <f>I487+J487</f>
        <v>0</v>
      </c>
      <c r="Q487" s="188">
        <f>ROUND(I487*H487,2)</f>
        <v>0</v>
      </c>
      <c r="R487" s="188">
        <f>ROUND(J487*H487,2)</f>
        <v>0</v>
      </c>
      <c r="S487" s="76"/>
      <c r="T487" s="189">
        <f>S487*H487</f>
        <v>0</v>
      </c>
      <c r="U487" s="189">
        <v>4.9E-05</v>
      </c>
      <c r="V487" s="189">
        <f>U487*H487</f>
        <v>0.000441</v>
      </c>
      <c r="W487" s="189">
        <v>0</v>
      </c>
      <c r="X487" s="190">
        <f>W487*H487</f>
        <v>0</v>
      </c>
      <c r="Y487" s="37"/>
      <c r="Z487" s="37"/>
      <c r="AA487" s="37"/>
      <c r="AB487" s="37"/>
      <c r="AC487" s="37"/>
      <c r="AD487" s="37"/>
      <c r="AE487" s="37"/>
      <c r="AR487" s="191" t="s">
        <v>310</v>
      </c>
      <c r="AT487" s="191" t="s">
        <v>168</v>
      </c>
      <c r="AU487" s="191" t="s">
        <v>86</v>
      </c>
      <c r="AY487" s="18" t="s">
        <v>148</v>
      </c>
      <c r="BE487" s="192">
        <f>IF(O487="základní",K487,0)</f>
        <v>0</v>
      </c>
      <c r="BF487" s="192">
        <f>IF(O487="snížená",K487,0)</f>
        <v>0</v>
      </c>
      <c r="BG487" s="192">
        <f>IF(O487="zákl. přenesená",K487,0)</f>
        <v>0</v>
      </c>
      <c r="BH487" s="192">
        <f>IF(O487="sníž. přenesená",K487,0)</f>
        <v>0</v>
      </c>
      <c r="BI487" s="192">
        <f>IF(O487="nulová",K487,0)</f>
        <v>0</v>
      </c>
      <c r="BJ487" s="18" t="s">
        <v>84</v>
      </c>
      <c r="BK487" s="192">
        <f>ROUND(P487*H487,2)</f>
        <v>0</v>
      </c>
      <c r="BL487" s="18" t="s">
        <v>227</v>
      </c>
      <c r="BM487" s="191" t="s">
        <v>986</v>
      </c>
    </row>
    <row r="488" spans="1:65" s="2" customFormat="1" ht="24.15" customHeight="1">
      <c r="A488" s="37"/>
      <c r="B488" s="178"/>
      <c r="C488" s="179" t="s">
        <v>987</v>
      </c>
      <c r="D488" s="179" t="s">
        <v>150</v>
      </c>
      <c r="E488" s="180" t="s">
        <v>988</v>
      </c>
      <c r="F488" s="181" t="s">
        <v>989</v>
      </c>
      <c r="G488" s="182" t="s">
        <v>674</v>
      </c>
      <c r="H488" s="228"/>
      <c r="I488" s="184"/>
      <c r="J488" s="184"/>
      <c r="K488" s="185">
        <f>ROUND(P488*H488,2)</f>
        <v>0</v>
      </c>
      <c r="L488" s="181" t="s">
        <v>154</v>
      </c>
      <c r="M488" s="38"/>
      <c r="N488" s="186" t="s">
        <v>1</v>
      </c>
      <c r="O488" s="187" t="s">
        <v>42</v>
      </c>
      <c r="P488" s="188">
        <f>I488+J488</f>
        <v>0</v>
      </c>
      <c r="Q488" s="188">
        <f>ROUND(I488*H488,2)</f>
        <v>0</v>
      </c>
      <c r="R488" s="188">
        <f>ROUND(J488*H488,2)</f>
        <v>0</v>
      </c>
      <c r="S488" s="76"/>
      <c r="T488" s="189">
        <f>S488*H488</f>
        <v>0</v>
      </c>
      <c r="U488" s="189">
        <v>0</v>
      </c>
      <c r="V488" s="189">
        <f>U488*H488</f>
        <v>0</v>
      </c>
      <c r="W488" s="189">
        <v>0</v>
      </c>
      <c r="X488" s="190">
        <f>W488*H488</f>
        <v>0</v>
      </c>
      <c r="Y488" s="37"/>
      <c r="Z488" s="37"/>
      <c r="AA488" s="37"/>
      <c r="AB488" s="37"/>
      <c r="AC488" s="37"/>
      <c r="AD488" s="37"/>
      <c r="AE488" s="37"/>
      <c r="AR488" s="191" t="s">
        <v>227</v>
      </c>
      <c r="AT488" s="191" t="s">
        <v>150</v>
      </c>
      <c r="AU488" s="191" t="s">
        <v>86</v>
      </c>
      <c r="AY488" s="18" t="s">
        <v>148</v>
      </c>
      <c r="BE488" s="192">
        <f>IF(O488="základní",K488,0)</f>
        <v>0</v>
      </c>
      <c r="BF488" s="192">
        <f>IF(O488="snížená",K488,0)</f>
        <v>0</v>
      </c>
      <c r="BG488" s="192">
        <f>IF(O488="zákl. přenesená",K488,0)</f>
        <v>0</v>
      </c>
      <c r="BH488" s="192">
        <f>IF(O488="sníž. přenesená",K488,0)</f>
        <v>0</v>
      </c>
      <c r="BI488" s="192">
        <f>IF(O488="nulová",K488,0)</f>
        <v>0</v>
      </c>
      <c r="BJ488" s="18" t="s">
        <v>84</v>
      </c>
      <c r="BK488" s="192">
        <f>ROUND(P488*H488,2)</f>
        <v>0</v>
      </c>
      <c r="BL488" s="18" t="s">
        <v>227</v>
      </c>
      <c r="BM488" s="191" t="s">
        <v>990</v>
      </c>
    </row>
    <row r="489" spans="1:63" s="12" customFormat="1" ht="22.8" customHeight="1">
      <c r="A489" s="12"/>
      <c r="B489" s="164"/>
      <c r="C489" s="12"/>
      <c r="D489" s="165" t="s">
        <v>78</v>
      </c>
      <c r="E489" s="176" t="s">
        <v>991</v>
      </c>
      <c r="F489" s="176" t="s">
        <v>992</v>
      </c>
      <c r="G489" s="12"/>
      <c r="H489" s="12"/>
      <c r="I489" s="167"/>
      <c r="J489" s="167"/>
      <c r="K489" s="177">
        <f>BK489</f>
        <v>0</v>
      </c>
      <c r="L489" s="12"/>
      <c r="M489" s="164"/>
      <c r="N489" s="169"/>
      <c r="O489" s="170"/>
      <c r="P489" s="170"/>
      <c r="Q489" s="171">
        <f>SUM(Q490:Q496)</f>
        <v>0</v>
      </c>
      <c r="R489" s="171">
        <f>SUM(R490:R496)</f>
        <v>0</v>
      </c>
      <c r="S489" s="170"/>
      <c r="T489" s="172">
        <f>SUM(T490:T496)</f>
        <v>0</v>
      </c>
      <c r="U489" s="170"/>
      <c r="V489" s="172">
        <f>SUM(V490:V496)</f>
        <v>0.07255625</v>
      </c>
      <c r="W489" s="170"/>
      <c r="X489" s="173">
        <f>SUM(X490:X496)</f>
        <v>0</v>
      </c>
      <c r="Y489" s="12"/>
      <c r="Z489" s="12"/>
      <c r="AA489" s="12"/>
      <c r="AB489" s="12"/>
      <c r="AC489" s="12"/>
      <c r="AD489" s="12"/>
      <c r="AE489" s="12"/>
      <c r="AR489" s="165" t="s">
        <v>86</v>
      </c>
      <c r="AT489" s="174" t="s">
        <v>78</v>
      </c>
      <c r="AU489" s="174" t="s">
        <v>84</v>
      </c>
      <c r="AY489" s="165" t="s">
        <v>148</v>
      </c>
      <c r="BK489" s="175">
        <f>SUM(BK490:BK496)</f>
        <v>0</v>
      </c>
    </row>
    <row r="490" spans="1:65" s="2" customFormat="1" ht="16.5" customHeight="1">
      <c r="A490" s="37"/>
      <c r="B490" s="178"/>
      <c r="C490" s="179" t="s">
        <v>993</v>
      </c>
      <c r="D490" s="179" t="s">
        <v>150</v>
      </c>
      <c r="E490" s="180" t="s">
        <v>994</v>
      </c>
      <c r="F490" s="181" t="s">
        <v>995</v>
      </c>
      <c r="G490" s="182" t="s">
        <v>996</v>
      </c>
      <c r="H490" s="183">
        <v>5</v>
      </c>
      <c r="I490" s="184"/>
      <c r="J490" s="184"/>
      <c r="K490" s="185">
        <f>ROUND(P490*H490,2)</f>
        <v>0</v>
      </c>
      <c r="L490" s="181" t="s">
        <v>1</v>
      </c>
      <c r="M490" s="38"/>
      <c r="N490" s="186" t="s">
        <v>1</v>
      </c>
      <c r="O490" s="187" t="s">
        <v>42</v>
      </c>
      <c r="P490" s="188">
        <f>I490+J490</f>
        <v>0</v>
      </c>
      <c r="Q490" s="188">
        <f>ROUND(I490*H490,2)</f>
        <v>0</v>
      </c>
      <c r="R490" s="188">
        <f>ROUND(J490*H490,2)</f>
        <v>0</v>
      </c>
      <c r="S490" s="76"/>
      <c r="T490" s="189">
        <f>S490*H490</f>
        <v>0</v>
      </c>
      <c r="U490" s="189">
        <v>0</v>
      </c>
      <c r="V490" s="189">
        <f>U490*H490</f>
        <v>0</v>
      </c>
      <c r="W490" s="189">
        <v>0</v>
      </c>
      <c r="X490" s="190">
        <f>W490*H490</f>
        <v>0</v>
      </c>
      <c r="Y490" s="37"/>
      <c r="Z490" s="37"/>
      <c r="AA490" s="37"/>
      <c r="AB490" s="37"/>
      <c r="AC490" s="37"/>
      <c r="AD490" s="37"/>
      <c r="AE490" s="37"/>
      <c r="AR490" s="191" t="s">
        <v>227</v>
      </c>
      <c r="AT490" s="191" t="s">
        <v>150</v>
      </c>
      <c r="AU490" s="191" t="s">
        <v>86</v>
      </c>
      <c r="AY490" s="18" t="s">
        <v>148</v>
      </c>
      <c r="BE490" s="192">
        <f>IF(O490="základní",K490,0)</f>
        <v>0</v>
      </c>
      <c r="BF490" s="192">
        <f>IF(O490="snížená",K490,0)</f>
        <v>0</v>
      </c>
      <c r="BG490" s="192">
        <f>IF(O490="zákl. přenesená",K490,0)</f>
        <v>0</v>
      </c>
      <c r="BH490" s="192">
        <f>IF(O490="sníž. přenesená",K490,0)</f>
        <v>0</v>
      </c>
      <c r="BI490" s="192">
        <f>IF(O490="nulová",K490,0)</f>
        <v>0</v>
      </c>
      <c r="BJ490" s="18" t="s">
        <v>84</v>
      </c>
      <c r="BK490" s="192">
        <f>ROUND(P490*H490,2)</f>
        <v>0</v>
      </c>
      <c r="BL490" s="18" t="s">
        <v>227</v>
      </c>
      <c r="BM490" s="191" t="s">
        <v>997</v>
      </c>
    </row>
    <row r="491" spans="1:51" s="13" customFormat="1" ht="12">
      <c r="A491" s="13"/>
      <c r="B491" s="193"/>
      <c r="C491" s="13"/>
      <c r="D491" s="194" t="s">
        <v>157</v>
      </c>
      <c r="E491" s="195" t="s">
        <v>1</v>
      </c>
      <c r="F491" s="196" t="s">
        <v>998</v>
      </c>
      <c r="G491" s="13"/>
      <c r="H491" s="197">
        <v>5</v>
      </c>
      <c r="I491" s="198"/>
      <c r="J491" s="198"/>
      <c r="K491" s="13"/>
      <c r="L491" s="13"/>
      <c r="M491" s="193"/>
      <c r="N491" s="199"/>
      <c r="O491" s="200"/>
      <c r="P491" s="200"/>
      <c r="Q491" s="200"/>
      <c r="R491" s="200"/>
      <c r="S491" s="200"/>
      <c r="T491" s="200"/>
      <c r="U491" s="200"/>
      <c r="V491" s="200"/>
      <c r="W491" s="200"/>
      <c r="X491" s="201"/>
      <c r="Y491" s="13"/>
      <c r="Z491" s="13"/>
      <c r="AA491" s="13"/>
      <c r="AB491" s="13"/>
      <c r="AC491" s="13"/>
      <c r="AD491" s="13"/>
      <c r="AE491" s="13"/>
      <c r="AT491" s="195" t="s">
        <v>157</v>
      </c>
      <c r="AU491" s="195" t="s">
        <v>86</v>
      </c>
      <c r="AV491" s="13" t="s">
        <v>86</v>
      </c>
      <c r="AW491" s="13" t="s">
        <v>4</v>
      </c>
      <c r="AX491" s="13" t="s">
        <v>84</v>
      </c>
      <c r="AY491" s="195" t="s">
        <v>148</v>
      </c>
    </row>
    <row r="492" spans="1:65" s="2" customFormat="1" ht="24.15" customHeight="1">
      <c r="A492" s="37"/>
      <c r="B492" s="178"/>
      <c r="C492" s="179" t="s">
        <v>999</v>
      </c>
      <c r="D492" s="179" t="s">
        <v>150</v>
      </c>
      <c r="E492" s="180" t="s">
        <v>1000</v>
      </c>
      <c r="F492" s="181" t="s">
        <v>1001</v>
      </c>
      <c r="G492" s="182" t="s">
        <v>199</v>
      </c>
      <c r="H492" s="183">
        <v>1</v>
      </c>
      <c r="I492" s="184"/>
      <c r="J492" s="184"/>
      <c r="K492" s="185">
        <f>ROUND(P492*H492,2)</f>
        <v>0</v>
      </c>
      <c r="L492" s="181" t="s">
        <v>1</v>
      </c>
      <c r="M492" s="38"/>
      <c r="N492" s="186" t="s">
        <v>1</v>
      </c>
      <c r="O492" s="187" t="s">
        <v>42</v>
      </c>
      <c r="P492" s="188">
        <f>I492+J492</f>
        <v>0</v>
      </c>
      <c r="Q492" s="188">
        <f>ROUND(I492*H492,2)</f>
        <v>0</v>
      </c>
      <c r="R492" s="188">
        <f>ROUND(J492*H492,2)</f>
        <v>0</v>
      </c>
      <c r="S492" s="76"/>
      <c r="T492" s="189">
        <f>S492*H492</f>
        <v>0</v>
      </c>
      <c r="U492" s="189">
        <v>0</v>
      </c>
      <c r="V492" s="189">
        <f>U492*H492</f>
        <v>0</v>
      </c>
      <c r="W492" s="189">
        <v>0</v>
      </c>
      <c r="X492" s="190">
        <f>W492*H492</f>
        <v>0</v>
      </c>
      <c r="Y492" s="37"/>
      <c r="Z492" s="37"/>
      <c r="AA492" s="37"/>
      <c r="AB492" s="37"/>
      <c r="AC492" s="37"/>
      <c r="AD492" s="37"/>
      <c r="AE492" s="37"/>
      <c r="AR492" s="191" t="s">
        <v>227</v>
      </c>
      <c r="AT492" s="191" t="s">
        <v>150</v>
      </c>
      <c r="AU492" s="191" t="s">
        <v>86</v>
      </c>
      <c r="AY492" s="18" t="s">
        <v>148</v>
      </c>
      <c r="BE492" s="192">
        <f>IF(O492="základní",K492,0)</f>
        <v>0</v>
      </c>
      <c r="BF492" s="192">
        <f>IF(O492="snížená",K492,0)</f>
        <v>0</v>
      </c>
      <c r="BG492" s="192">
        <f>IF(O492="zákl. přenesená",K492,0)</f>
        <v>0</v>
      </c>
      <c r="BH492" s="192">
        <f>IF(O492="sníž. přenesená",K492,0)</f>
        <v>0</v>
      </c>
      <c r="BI492" s="192">
        <f>IF(O492="nulová",K492,0)</f>
        <v>0</v>
      </c>
      <c r="BJ492" s="18" t="s">
        <v>84</v>
      </c>
      <c r="BK492" s="192">
        <f>ROUND(P492*H492,2)</f>
        <v>0</v>
      </c>
      <c r="BL492" s="18" t="s">
        <v>227</v>
      </c>
      <c r="BM492" s="191" t="s">
        <v>1002</v>
      </c>
    </row>
    <row r="493" spans="1:65" s="2" customFormat="1" ht="33" customHeight="1">
      <c r="A493" s="37"/>
      <c r="B493" s="178"/>
      <c r="C493" s="179" t="s">
        <v>1003</v>
      </c>
      <c r="D493" s="179" t="s">
        <v>150</v>
      </c>
      <c r="E493" s="180" t="s">
        <v>1004</v>
      </c>
      <c r="F493" s="181" t="s">
        <v>1005</v>
      </c>
      <c r="G493" s="182" t="s">
        <v>153</v>
      </c>
      <c r="H493" s="183">
        <v>4.465</v>
      </c>
      <c r="I493" s="184"/>
      <c r="J493" s="184"/>
      <c r="K493" s="185">
        <f>ROUND(P493*H493,2)</f>
        <v>0</v>
      </c>
      <c r="L493" s="181" t="s">
        <v>154</v>
      </c>
      <c r="M493" s="38"/>
      <c r="N493" s="186" t="s">
        <v>1</v>
      </c>
      <c r="O493" s="187" t="s">
        <v>42</v>
      </c>
      <c r="P493" s="188">
        <f>I493+J493</f>
        <v>0</v>
      </c>
      <c r="Q493" s="188">
        <f>ROUND(I493*H493,2)</f>
        <v>0</v>
      </c>
      <c r="R493" s="188">
        <f>ROUND(J493*H493,2)</f>
        <v>0</v>
      </c>
      <c r="S493" s="76"/>
      <c r="T493" s="189">
        <f>S493*H493</f>
        <v>0</v>
      </c>
      <c r="U493" s="189">
        <v>0.01625</v>
      </c>
      <c r="V493" s="189">
        <f>U493*H493</f>
        <v>0.07255625</v>
      </c>
      <c r="W493" s="189">
        <v>0</v>
      </c>
      <c r="X493" s="190">
        <f>W493*H493</f>
        <v>0</v>
      </c>
      <c r="Y493" s="37"/>
      <c r="Z493" s="37"/>
      <c r="AA493" s="37"/>
      <c r="AB493" s="37"/>
      <c r="AC493" s="37"/>
      <c r="AD493" s="37"/>
      <c r="AE493" s="37"/>
      <c r="AR493" s="191" t="s">
        <v>155</v>
      </c>
      <c r="AT493" s="191" t="s">
        <v>150</v>
      </c>
      <c r="AU493" s="191" t="s">
        <v>86</v>
      </c>
      <c r="AY493" s="18" t="s">
        <v>148</v>
      </c>
      <c r="BE493" s="192">
        <f>IF(O493="základní",K493,0)</f>
        <v>0</v>
      </c>
      <c r="BF493" s="192">
        <f>IF(O493="snížená",K493,0)</f>
        <v>0</v>
      </c>
      <c r="BG493" s="192">
        <f>IF(O493="zákl. přenesená",K493,0)</f>
        <v>0</v>
      </c>
      <c r="BH493" s="192">
        <f>IF(O493="sníž. přenesená",K493,0)</f>
        <v>0</v>
      </c>
      <c r="BI493" s="192">
        <f>IF(O493="nulová",K493,0)</f>
        <v>0</v>
      </c>
      <c r="BJ493" s="18" t="s">
        <v>84</v>
      </c>
      <c r="BK493" s="192">
        <f>ROUND(P493*H493,2)</f>
        <v>0</v>
      </c>
      <c r="BL493" s="18" t="s">
        <v>155</v>
      </c>
      <c r="BM493" s="191" t="s">
        <v>1006</v>
      </c>
    </row>
    <row r="494" spans="1:51" s="13" customFormat="1" ht="12">
      <c r="A494" s="13"/>
      <c r="B494" s="193"/>
      <c r="C494" s="13"/>
      <c r="D494" s="194" t="s">
        <v>157</v>
      </c>
      <c r="E494" s="195" t="s">
        <v>1</v>
      </c>
      <c r="F494" s="196" t="s">
        <v>1007</v>
      </c>
      <c r="G494" s="13"/>
      <c r="H494" s="197">
        <v>4.465</v>
      </c>
      <c r="I494" s="198"/>
      <c r="J494" s="198"/>
      <c r="K494" s="13"/>
      <c r="L494" s="13"/>
      <c r="M494" s="193"/>
      <c r="N494" s="199"/>
      <c r="O494" s="200"/>
      <c r="P494" s="200"/>
      <c r="Q494" s="200"/>
      <c r="R494" s="200"/>
      <c r="S494" s="200"/>
      <c r="T494" s="200"/>
      <c r="U494" s="200"/>
      <c r="V494" s="200"/>
      <c r="W494" s="200"/>
      <c r="X494" s="201"/>
      <c r="Y494" s="13"/>
      <c r="Z494" s="13"/>
      <c r="AA494" s="13"/>
      <c r="AB494" s="13"/>
      <c r="AC494" s="13"/>
      <c r="AD494" s="13"/>
      <c r="AE494" s="13"/>
      <c r="AT494" s="195" t="s">
        <v>157</v>
      </c>
      <c r="AU494" s="195" t="s">
        <v>86</v>
      </c>
      <c r="AV494" s="13" t="s">
        <v>86</v>
      </c>
      <c r="AW494" s="13" t="s">
        <v>4</v>
      </c>
      <c r="AX494" s="13" t="s">
        <v>84</v>
      </c>
      <c r="AY494" s="195" t="s">
        <v>148</v>
      </c>
    </row>
    <row r="495" spans="1:65" s="2" customFormat="1" ht="24.15" customHeight="1">
      <c r="A495" s="37"/>
      <c r="B495" s="178"/>
      <c r="C495" s="179" t="s">
        <v>1008</v>
      </c>
      <c r="D495" s="179" t="s">
        <v>150</v>
      </c>
      <c r="E495" s="180" t="s">
        <v>1009</v>
      </c>
      <c r="F495" s="181" t="s">
        <v>1010</v>
      </c>
      <c r="G495" s="182" t="s">
        <v>674</v>
      </c>
      <c r="H495" s="228"/>
      <c r="I495" s="184"/>
      <c r="J495" s="184"/>
      <c r="K495" s="185">
        <f>ROUND(P495*H495,2)</f>
        <v>0</v>
      </c>
      <c r="L495" s="181" t="s">
        <v>154</v>
      </c>
      <c r="M495" s="38"/>
      <c r="N495" s="186" t="s">
        <v>1</v>
      </c>
      <c r="O495" s="187" t="s">
        <v>42</v>
      </c>
      <c r="P495" s="188">
        <f>I495+J495</f>
        <v>0</v>
      </c>
      <c r="Q495" s="188">
        <f>ROUND(I495*H495,2)</f>
        <v>0</v>
      </c>
      <c r="R495" s="188">
        <f>ROUND(J495*H495,2)</f>
        <v>0</v>
      </c>
      <c r="S495" s="76"/>
      <c r="T495" s="189">
        <f>S495*H495</f>
        <v>0</v>
      </c>
      <c r="U495" s="189">
        <v>0</v>
      </c>
      <c r="V495" s="189">
        <f>U495*H495</f>
        <v>0</v>
      </c>
      <c r="W495" s="189">
        <v>0</v>
      </c>
      <c r="X495" s="190">
        <f>W495*H495</f>
        <v>0</v>
      </c>
      <c r="Y495" s="37"/>
      <c r="Z495" s="37"/>
      <c r="AA495" s="37"/>
      <c r="AB495" s="37"/>
      <c r="AC495" s="37"/>
      <c r="AD495" s="37"/>
      <c r="AE495" s="37"/>
      <c r="AR495" s="191" t="s">
        <v>227</v>
      </c>
      <c r="AT495" s="191" t="s">
        <v>150</v>
      </c>
      <c r="AU495" s="191" t="s">
        <v>86</v>
      </c>
      <c r="AY495" s="18" t="s">
        <v>148</v>
      </c>
      <c r="BE495" s="192">
        <f>IF(O495="základní",K495,0)</f>
        <v>0</v>
      </c>
      <c r="BF495" s="192">
        <f>IF(O495="snížená",K495,0)</f>
        <v>0</v>
      </c>
      <c r="BG495" s="192">
        <f>IF(O495="zákl. přenesená",K495,0)</f>
        <v>0</v>
      </c>
      <c r="BH495" s="192">
        <f>IF(O495="sníž. přenesená",K495,0)</f>
        <v>0</v>
      </c>
      <c r="BI495" s="192">
        <f>IF(O495="nulová",K495,0)</f>
        <v>0</v>
      </c>
      <c r="BJ495" s="18" t="s">
        <v>84</v>
      </c>
      <c r="BK495" s="192">
        <f>ROUND(P495*H495,2)</f>
        <v>0</v>
      </c>
      <c r="BL495" s="18" t="s">
        <v>227</v>
      </c>
      <c r="BM495" s="191" t="s">
        <v>1011</v>
      </c>
    </row>
    <row r="496" spans="1:51" s="13" customFormat="1" ht="12">
      <c r="A496" s="13"/>
      <c r="B496" s="193"/>
      <c r="C496" s="13"/>
      <c r="D496" s="194" t="s">
        <v>157</v>
      </c>
      <c r="E496" s="195" t="s">
        <v>1</v>
      </c>
      <c r="F496" s="196" t="s">
        <v>1012</v>
      </c>
      <c r="G496" s="13"/>
      <c r="H496" s="197">
        <v>158.685</v>
      </c>
      <c r="I496" s="198"/>
      <c r="J496" s="198"/>
      <c r="K496" s="13"/>
      <c r="L496" s="13"/>
      <c r="M496" s="193"/>
      <c r="N496" s="199"/>
      <c r="O496" s="200"/>
      <c r="P496" s="200"/>
      <c r="Q496" s="200"/>
      <c r="R496" s="200"/>
      <c r="S496" s="200"/>
      <c r="T496" s="200"/>
      <c r="U496" s="200"/>
      <c r="V496" s="200"/>
      <c r="W496" s="200"/>
      <c r="X496" s="201"/>
      <c r="Y496" s="13"/>
      <c r="Z496" s="13"/>
      <c r="AA496" s="13"/>
      <c r="AB496" s="13"/>
      <c r="AC496" s="13"/>
      <c r="AD496" s="13"/>
      <c r="AE496" s="13"/>
      <c r="AT496" s="195" t="s">
        <v>157</v>
      </c>
      <c r="AU496" s="195" t="s">
        <v>86</v>
      </c>
      <c r="AV496" s="13" t="s">
        <v>86</v>
      </c>
      <c r="AW496" s="13" t="s">
        <v>4</v>
      </c>
      <c r="AX496" s="13" t="s">
        <v>84</v>
      </c>
      <c r="AY496" s="195" t="s">
        <v>148</v>
      </c>
    </row>
    <row r="497" spans="1:63" s="12" customFormat="1" ht="22.8" customHeight="1">
      <c r="A497" s="12"/>
      <c r="B497" s="164"/>
      <c r="C497" s="12"/>
      <c r="D497" s="165" t="s">
        <v>78</v>
      </c>
      <c r="E497" s="176" t="s">
        <v>1013</v>
      </c>
      <c r="F497" s="176" t="s">
        <v>1014</v>
      </c>
      <c r="G497" s="12"/>
      <c r="H497" s="12"/>
      <c r="I497" s="167"/>
      <c r="J497" s="167"/>
      <c r="K497" s="177">
        <f>BK497</f>
        <v>0</v>
      </c>
      <c r="L497" s="12"/>
      <c r="M497" s="164"/>
      <c r="N497" s="169"/>
      <c r="O497" s="170"/>
      <c r="P497" s="170"/>
      <c r="Q497" s="171">
        <f>SUM(Q498:Q520)</f>
        <v>0</v>
      </c>
      <c r="R497" s="171">
        <f>SUM(R498:R520)</f>
        <v>0</v>
      </c>
      <c r="S497" s="170"/>
      <c r="T497" s="172">
        <f>SUM(T498:T520)</f>
        <v>0</v>
      </c>
      <c r="U497" s="170"/>
      <c r="V497" s="172">
        <f>SUM(V498:V520)</f>
        <v>0.44167039999999996</v>
      </c>
      <c r="W497" s="170"/>
      <c r="X497" s="173">
        <f>SUM(X498:X520)</f>
        <v>0.74244106</v>
      </c>
      <c r="Y497" s="12"/>
      <c r="Z497" s="12"/>
      <c r="AA497" s="12"/>
      <c r="AB497" s="12"/>
      <c r="AC497" s="12"/>
      <c r="AD497" s="12"/>
      <c r="AE497" s="12"/>
      <c r="AR497" s="165" t="s">
        <v>86</v>
      </c>
      <c r="AT497" s="174" t="s">
        <v>78</v>
      </c>
      <c r="AU497" s="174" t="s">
        <v>84</v>
      </c>
      <c r="AY497" s="165" t="s">
        <v>148</v>
      </c>
      <c r="BK497" s="175">
        <f>SUM(BK498:BK520)</f>
        <v>0</v>
      </c>
    </row>
    <row r="498" spans="1:65" s="2" customFormat="1" ht="24.15" customHeight="1">
      <c r="A498" s="37"/>
      <c r="B498" s="178"/>
      <c r="C498" s="179" t="s">
        <v>1015</v>
      </c>
      <c r="D498" s="179" t="s">
        <v>150</v>
      </c>
      <c r="E498" s="180" t="s">
        <v>1016</v>
      </c>
      <c r="F498" s="181" t="s">
        <v>1017</v>
      </c>
      <c r="G498" s="182" t="s">
        <v>153</v>
      </c>
      <c r="H498" s="183">
        <v>74.034</v>
      </c>
      <c r="I498" s="184"/>
      <c r="J498" s="184"/>
      <c r="K498" s="185">
        <f>ROUND(P498*H498,2)</f>
        <v>0</v>
      </c>
      <c r="L498" s="181" t="s">
        <v>154</v>
      </c>
      <c r="M498" s="38"/>
      <c r="N498" s="186" t="s">
        <v>1</v>
      </c>
      <c r="O498" s="187" t="s">
        <v>42</v>
      </c>
      <c r="P498" s="188">
        <f>I498+J498</f>
        <v>0</v>
      </c>
      <c r="Q498" s="188">
        <f>ROUND(I498*H498,2)</f>
        <v>0</v>
      </c>
      <c r="R498" s="188">
        <f>ROUND(J498*H498,2)</f>
        <v>0</v>
      </c>
      <c r="S498" s="76"/>
      <c r="T498" s="189">
        <f>S498*H498</f>
        <v>0</v>
      </c>
      <c r="U498" s="189">
        <v>0</v>
      </c>
      <c r="V498" s="189">
        <f>U498*H498</f>
        <v>0</v>
      </c>
      <c r="W498" s="189">
        <v>0.00594</v>
      </c>
      <c r="X498" s="190">
        <f>W498*H498</f>
        <v>0.43976196</v>
      </c>
      <c r="Y498" s="37"/>
      <c r="Z498" s="37"/>
      <c r="AA498" s="37"/>
      <c r="AB498" s="37"/>
      <c r="AC498" s="37"/>
      <c r="AD498" s="37"/>
      <c r="AE498" s="37"/>
      <c r="AR498" s="191" t="s">
        <v>227</v>
      </c>
      <c r="AT498" s="191" t="s">
        <v>150</v>
      </c>
      <c r="AU498" s="191" t="s">
        <v>86</v>
      </c>
      <c r="AY498" s="18" t="s">
        <v>148</v>
      </c>
      <c r="BE498" s="192">
        <f>IF(O498="základní",K498,0)</f>
        <v>0</v>
      </c>
      <c r="BF498" s="192">
        <f>IF(O498="snížená",K498,0)</f>
        <v>0</v>
      </c>
      <c r="BG498" s="192">
        <f>IF(O498="zákl. přenesená",K498,0)</f>
        <v>0</v>
      </c>
      <c r="BH498" s="192">
        <f>IF(O498="sníž. přenesená",K498,0)</f>
        <v>0</v>
      </c>
      <c r="BI498" s="192">
        <f>IF(O498="nulová",K498,0)</f>
        <v>0</v>
      </c>
      <c r="BJ498" s="18" t="s">
        <v>84</v>
      </c>
      <c r="BK498" s="192">
        <f>ROUND(P498*H498,2)</f>
        <v>0</v>
      </c>
      <c r="BL498" s="18" t="s">
        <v>227</v>
      </c>
      <c r="BM498" s="191" t="s">
        <v>1018</v>
      </c>
    </row>
    <row r="499" spans="1:65" s="2" customFormat="1" ht="24.15" customHeight="1">
      <c r="A499" s="37"/>
      <c r="B499" s="178"/>
      <c r="C499" s="179" t="s">
        <v>1019</v>
      </c>
      <c r="D499" s="179" t="s">
        <v>150</v>
      </c>
      <c r="E499" s="180" t="s">
        <v>1020</v>
      </c>
      <c r="F499" s="181" t="s">
        <v>1021</v>
      </c>
      <c r="G499" s="182" t="s">
        <v>181</v>
      </c>
      <c r="H499" s="183">
        <v>40.1</v>
      </c>
      <c r="I499" s="184"/>
      <c r="J499" s="184"/>
      <c r="K499" s="185">
        <f>ROUND(P499*H499,2)</f>
        <v>0</v>
      </c>
      <c r="L499" s="181" t="s">
        <v>154</v>
      </c>
      <c r="M499" s="38"/>
      <c r="N499" s="186" t="s">
        <v>1</v>
      </c>
      <c r="O499" s="187" t="s">
        <v>42</v>
      </c>
      <c r="P499" s="188">
        <f>I499+J499</f>
        <v>0</v>
      </c>
      <c r="Q499" s="188">
        <f>ROUND(I499*H499,2)</f>
        <v>0</v>
      </c>
      <c r="R499" s="188">
        <f>ROUND(J499*H499,2)</f>
        <v>0</v>
      </c>
      <c r="S499" s="76"/>
      <c r="T499" s="189">
        <f>S499*H499</f>
        <v>0</v>
      </c>
      <c r="U499" s="189">
        <v>0</v>
      </c>
      <c r="V499" s="189">
        <f>U499*H499</f>
        <v>0</v>
      </c>
      <c r="W499" s="189">
        <v>0.00167</v>
      </c>
      <c r="X499" s="190">
        <f>W499*H499</f>
        <v>0.066967</v>
      </c>
      <c r="Y499" s="37"/>
      <c r="Z499" s="37"/>
      <c r="AA499" s="37"/>
      <c r="AB499" s="37"/>
      <c r="AC499" s="37"/>
      <c r="AD499" s="37"/>
      <c r="AE499" s="37"/>
      <c r="AR499" s="191" t="s">
        <v>227</v>
      </c>
      <c r="AT499" s="191" t="s">
        <v>150</v>
      </c>
      <c r="AU499" s="191" t="s">
        <v>86</v>
      </c>
      <c r="AY499" s="18" t="s">
        <v>148</v>
      </c>
      <c r="BE499" s="192">
        <f>IF(O499="základní",K499,0)</f>
        <v>0</v>
      </c>
      <c r="BF499" s="192">
        <f>IF(O499="snížená",K499,0)</f>
        <v>0</v>
      </c>
      <c r="BG499" s="192">
        <f>IF(O499="zákl. přenesená",K499,0)</f>
        <v>0</v>
      </c>
      <c r="BH499" s="192">
        <f>IF(O499="sníž. přenesená",K499,0)</f>
        <v>0</v>
      </c>
      <c r="BI499" s="192">
        <f>IF(O499="nulová",K499,0)</f>
        <v>0</v>
      </c>
      <c r="BJ499" s="18" t="s">
        <v>84</v>
      </c>
      <c r="BK499" s="192">
        <f>ROUND(P499*H499,2)</f>
        <v>0</v>
      </c>
      <c r="BL499" s="18" t="s">
        <v>227</v>
      </c>
      <c r="BM499" s="191" t="s">
        <v>1022</v>
      </c>
    </row>
    <row r="500" spans="1:51" s="13" customFormat="1" ht="12">
      <c r="A500" s="13"/>
      <c r="B500" s="193"/>
      <c r="C500" s="13"/>
      <c r="D500" s="194" t="s">
        <v>157</v>
      </c>
      <c r="E500" s="195" t="s">
        <v>1</v>
      </c>
      <c r="F500" s="196" t="s">
        <v>1023</v>
      </c>
      <c r="G500" s="13"/>
      <c r="H500" s="197">
        <v>40.1</v>
      </c>
      <c r="I500" s="198"/>
      <c r="J500" s="198"/>
      <c r="K500" s="13"/>
      <c r="L500" s="13"/>
      <c r="M500" s="193"/>
      <c r="N500" s="199"/>
      <c r="O500" s="200"/>
      <c r="P500" s="200"/>
      <c r="Q500" s="200"/>
      <c r="R500" s="200"/>
      <c r="S500" s="200"/>
      <c r="T500" s="200"/>
      <c r="U500" s="200"/>
      <c r="V500" s="200"/>
      <c r="W500" s="200"/>
      <c r="X500" s="201"/>
      <c r="Y500" s="13"/>
      <c r="Z500" s="13"/>
      <c r="AA500" s="13"/>
      <c r="AB500" s="13"/>
      <c r="AC500" s="13"/>
      <c r="AD500" s="13"/>
      <c r="AE500" s="13"/>
      <c r="AT500" s="195" t="s">
        <v>157</v>
      </c>
      <c r="AU500" s="195" t="s">
        <v>86</v>
      </c>
      <c r="AV500" s="13" t="s">
        <v>86</v>
      </c>
      <c r="AW500" s="13" t="s">
        <v>4</v>
      </c>
      <c r="AX500" s="13" t="s">
        <v>84</v>
      </c>
      <c r="AY500" s="195" t="s">
        <v>148</v>
      </c>
    </row>
    <row r="501" spans="1:65" s="2" customFormat="1" ht="24.15" customHeight="1">
      <c r="A501" s="37"/>
      <c r="B501" s="178"/>
      <c r="C501" s="179" t="s">
        <v>1024</v>
      </c>
      <c r="D501" s="179" t="s">
        <v>150</v>
      </c>
      <c r="E501" s="180" t="s">
        <v>1025</v>
      </c>
      <c r="F501" s="181" t="s">
        <v>1026</v>
      </c>
      <c r="G501" s="182" t="s">
        <v>181</v>
      </c>
      <c r="H501" s="183">
        <v>25</v>
      </c>
      <c r="I501" s="184"/>
      <c r="J501" s="184"/>
      <c r="K501" s="185">
        <f>ROUND(P501*H501,2)</f>
        <v>0</v>
      </c>
      <c r="L501" s="181" t="s">
        <v>154</v>
      </c>
      <c r="M501" s="38"/>
      <c r="N501" s="186" t="s">
        <v>1</v>
      </c>
      <c r="O501" s="187" t="s">
        <v>42</v>
      </c>
      <c r="P501" s="188">
        <f>I501+J501</f>
        <v>0</v>
      </c>
      <c r="Q501" s="188">
        <f>ROUND(I501*H501,2)</f>
        <v>0</v>
      </c>
      <c r="R501" s="188">
        <f>ROUND(J501*H501,2)</f>
        <v>0</v>
      </c>
      <c r="S501" s="76"/>
      <c r="T501" s="189">
        <f>S501*H501</f>
        <v>0</v>
      </c>
      <c r="U501" s="189">
        <v>0</v>
      </c>
      <c r="V501" s="189">
        <f>U501*H501</f>
        <v>0</v>
      </c>
      <c r="W501" s="189">
        <v>0.0026</v>
      </c>
      <c r="X501" s="190">
        <f>W501*H501</f>
        <v>0.065</v>
      </c>
      <c r="Y501" s="37"/>
      <c r="Z501" s="37"/>
      <c r="AA501" s="37"/>
      <c r="AB501" s="37"/>
      <c r="AC501" s="37"/>
      <c r="AD501" s="37"/>
      <c r="AE501" s="37"/>
      <c r="AR501" s="191" t="s">
        <v>227</v>
      </c>
      <c r="AT501" s="191" t="s">
        <v>150</v>
      </c>
      <c r="AU501" s="191" t="s">
        <v>86</v>
      </c>
      <c r="AY501" s="18" t="s">
        <v>148</v>
      </c>
      <c r="BE501" s="192">
        <f>IF(O501="základní",K501,0)</f>
        <v>0</v>
      </c>
      <c r="BF501" s="192">
        <f>IF(O501="snížená",K501,0)</f>
        <v>0</v>
      </c>
      <c r="BG501" s="192">
        <f>IF(O501="zákl. přenesená",K501,0)</f>
        <v>0</v>
      </c>
      <c r="BH501" s="192">
        <f>IF(O501="sníž. přenesená",K501,0)</f>
        <v>0</v>
      </c>
      <c r="BI501" s="192">
        <f>IF(O501="nulová",K501,0)</f>
        <v>0</v>
      </c>
      <c r="BJ501" s="18" t="s">
        <v>84</v>
      </c>
      <c r="BK501" s="192">
        <f>ROUND(P501*H501,2)</f>
        <v>0</v>
      </c>
      <c r="BL501" s="18" t="s">
        <v>227</v>
      </c>
      <c r="BM501" s="191" t="s">
        <v>1027</v>
      </c>
    </row>
    <row r="502" spans="1:51" s="13" customFormat="1" ht="12">
      <c r="A502" s="13"/>
      <c r="B502" s="193"/>
      <c r="C502" s="13"/>
      <c r="D502" s="194" t="s">
        <v>157</v>
      </c>
      <c r="E502" s="195" t="s">
        <v>1</v>
      </c>
      <c r="F502" s="196" t="s">
        <v>1028</v>
      </c>
      <c r="G502" s="13"/>
      <c r="H502" s="197">
        <v>25</v>
      </c>
      <c r="I502" s="198"/>
      <c r="J502" s="198"/>
      <c r="K502" s="13"/>
      <c r="L502" s="13"/>
      <c r="M502" s="193"/>
      <c r="N502" s="199"/>
      <c r="O502" s="200"/>
      <c r="P502" s="200"/>
      <c r="Q502" s="200"/>
      <c r="R502" s="200"/>
      <c r="S502" s="200"/>
      <c r="T502" s="200"/>
      <c r="U502" s="200"/>
      <c r="V502" s="200"/>
      <c r="W502" s="200"/>
      <c r="X502" s="201"/>
      <c r="Y502" s="13"/>
      <c r="Z502" s="13"/>
      <c r="AA502" s="13"/>
      <c r="AB502" s="13"/>
      <c r="AC502" s="13"/>
      <c r="AD502" s="13"/>
      <c r="AE502" s="13"/>
      <c r="AT502" s="195" t="s">
        <v>157</v>
      </c>
      <c r="AU502" s="195" t="s">
        <v>86</v>
      </c>
      <c r="AV502" s="13" t="s">
        <v>86</v>
      </c>
      <c r="AW502" s="13" t="s">
        <v>4</v>
      </c>
      <c r="AX502" s="13" t="s">
        <v>84</v>
      </c>
      <c r="AY502" s="195" t="s">
        <v>148</v>
      </c>
    </row>
    <row r="503" spans="1:65" s="2" customFormat="1" ht="24.15" customHeight="1">
      <c r="A503" s="37"/>
      <c r="B503" s="178"/>
      <c r="C503" s="179" t="s">
        <v>1029</v>
      </c>
      <c r="D503" s="179" t="s">
        <v>150</v>
      </c>
      <c r="E503" s="180" t="s">
        <v>1030</v>
      </c>
      <c r="F503" s="181" t="s">
        <v>1031</v>
      </c>
      <c r="G503" s="182" t="s">
        <v>181</v>
      </c>
      <c r="H503" s="183">
        <v>24.5</v>
      </c>
      <c r="I503" s="184"/>
      <c r="J503" s="184"/>
      <c r="K503" s="185">
        <f>ROUND(P503*H503,2)</f>
        <v>0</v>
      </c>
      <c r="L503" s="181" t="s">
        <v>154</v>
      </c>
      <c r="M503" s="38"/>
      <c r="N503" s="186" t="s">
        <v>1</v>
      </c>
      <c r="O503" s="187" t="s">
        <v>42</v>
      </c>
      <c r="P503" s="188">
        <f>I503+J503</f>
        <v>0</v>
      </c>
      <c r="Q503" s="188">
        <f>ROUND(I503*H503,2)</f>
        <v>0</v>
      </c>
      <c r="R503" s="188">
        <f>ROUND(J503*H503,2)</f>
        <v>0</v>
      </c>
      <c r="S503" s="76"/>
      <c r="T503" s="189">
        <f>S503*H503</f>
        <v>0</v>
      </c>
      <c r="U503" s="189">
        <v>0</v>
      </c>
      <c r="V503" s="189">
        <f>U503*H503</f>
        <v>0</v>
      </c>
      <c r="W503" s="189">
        <v>0.00394</v>
      </c>
      <c r="X503" s="190">
        <f>W503*H503</f>
        <v>0.09653</v>
      </c>
      <c r="Y503" s="37"/>
      <c r="Z503" s="37"/>
      <c r="AA503" s="37"/>
      <c r="AB503" s="37"/>
      <c r="AC503" s="37"/>
      <c r="AD503" s="37"/>
      <c r="AE503" s="37"/>
      <c r="AR503" s="191" t="s">
        <v>227</v>
      </c>
      <c r="AT503" s="191" t="s">
        <v>150</v>
      </c>
      <c r="AU503" s="191" t="s">
        <v>86</v>
      </c>
      <c r="AY503" s="18" t="s">
        <v>148</v>
      </c>
      <c r="BE503" s="192">
        <f>IF(O503="základní",K503,0)</f>
        <v>0</v>
      </c>
      <c r="BF503" s="192">
        <f>IF(O503="snížená",K503,0)</f>
        <v>0</v>
      </c>
      <c r="BG503" s="192">
        <f>IF(O503="zákl. přenesená",K503,0)</f>
        <v>0</v>
      </c>
      <c r="BH503" s="192">
        <f>IF(O503="sníž. přenesená",K503,0)</f>
        <v>0</v>
      </c>
      <c r="BI503" s="192">
        <f>IF(O503="nulová",K503,0)</f>
        <v>0</v>
      </c>
      <c r="BJ503" s="18" t="s">
        <v>84</v>
      </c>
      <c r="BK503" s="192">
        <f>ROUND(P503*H503,2)</f>
        <v>0</v>
      </c>
      <c r="BL503" s="18" t="s">
        <v>227</v>
      </c>
      <c r="BM503" s="191" t="s">
        <v>1032</v>
      </c>
    </row>
    <row r="504" spans="1:65" s="2" customFormat="1" ht="33" customHeight="1">
      <c r="A504" s="37"/>
      <c r="B504" s="178"/>
      <c r="C504" s="179" t="s">
        <v>1033</v>
      </c>
      <c r="D504" s="179" t="s">
        <v>150</v>
      </c>
      <c r="E504" s="180" t="s">
        <v>1034</v>
      </c>
      <c r="F504" s="181" t="s">
        <v>1035</v>
      </c>
      <c r="G504" s="182" t="s">
        <v>153</v>
      </c>
      <c r="H504" s="183">
        <v>1.72</v>
      </c>
      <c r="I504" s="184"/>
      <c r="J504" s="184"/>
      <c r="K504" s="185">
        <f>ROUND(P504*H504,2)</f>
        <v>0</v>
      </c>
      <c r="L504" s="181" t="s">
        <v>1</v>
      </c>
      <c r="M504" s="38"/>
      <c r="N504" s="186" t="s">
        <v>1</v>
      </c>
      <c r="O504" s="187" t="s">
        <v>42</v>
      </c>
      <c r="P504" s="188">
        <f>I504+J504</f>
        <v>0</v>
      </c>
      <c r="Q504" s="188">
        <f>ROUND(I504*H504,2)</f>
        <v>0</v>
      </c>
      <c r="R504" s="188">
        <f>ROUND(J504*H504,2)</f>
        <v>0</v>
      </c>
      <c r="S504" s="76"/>
      <c r="T504" s="189">
        <f>S504*H504</f>
        <v>0</v>
      </c>
      <c r="U504" s="189">
        <v>0.0066</v>
      </c>
      <c r="V504" s="189">
        <f>U504*H504</f>
        <v>0.011352</v>
      </c>
      <c r="W504" s="189">
        <v>0</v>
      </c>
      <c r="X504" s="190">
        <f>W504*H504</f>
        <v>0</v>
      </c>
      <c r="Y504" s="37"/>
      <c r="Z504" s="37"/>
      <c r="AA504" s="37"/>
      <c r="AB504" s="37"/>
      <c r="AC504" s="37"/>
      <c r="AD504" s="37"/>
      <c r="AE504" s="37"/>
      <c r="AR504" s="191" t="s">
        <v>227</v>
      </c>
      <c r="AT504" s="191" t="s">
        <v>150</v>
      </c>
      <c r="AU504" s="191" t="s">
        <v>86</v>
      </c>
      <c r="AY504" s="18" t="s">
        <v>148</v>
      </c>
      <c r="BE504" s="192">
        <f>IF(O504="základní",K504,0)</f>
        <v>0</v>
      </c>
      <c r="BF504" s="192">
        <f>IF(O504="snížená",K504,0)</f>
        <v>0</v>
      </c>
      <c r="BG504" s="192">
        <f>IF(O504="zákl. přenesená",K504,0)</f>
        <v>0</v>
      </c>
      <c r="BH504" s="192">
        <f>IF(O504="sníž. přenesená",K504,0)</f>
        <v>0</v>
      </c>
      <c r="BI504" s="192">
        <f>IF(O504="nulová",K504,0)</f>
        <v>0</v>
      </c>
      <c r="BJ504" s="18" t="s">
        <v>84</v>
      </c>
      <c r="BK504" s="192">
        <f>ROUND(P504*H504,2)</f>
        <v>0</v>
      </c>
      <c r="BL504" s="18" t="s">
        <v>227</v>
      </c>
      <c r="BM504" s="191" t="s">
        <v>1036</v>
      </c>
    </row>
    <row r="505" spans="1:65" s="2" customFormat="1" ht="33" customHeight="1">
      <c r="A505" s="37"/>
      <c r="B505" s="178"/>
      <c r="C505" s="179" t="s">
        <v>1037</v>
      </c>
      <c r="D505" s="179" t="s">
        <v>150</v>
      </c>
      <c r="E505" s="180" t="s">
        <v>1038</v>
      </c>
      <c r="F505" s="181" t="s">
        <v>1039</v>
      </c>
      <c r="G505" s="182" t="s">
        <v>181</v>
      </c>
      <c r="H505" s="183">
        <v>2.6</v>
      </c>
      <c r="I505" s="184"/>
      <c r="J505" s="184"/>
      <c r="K505" s="185">
        <f>ROUND(P505*H505,2)</f>
        <v>0</v>
      </c>
      <c r="L505" s="181" t="s">
        <v>154</v>
      </c>
      <c r="M505" s="38"/>
      <c r="N505" s="186" t="s">
        <v>1</v>
      </c>
      <c r="O505" s="187" t="s">
        <v>42</v>
      </c>
      <c r="P505" s="188">
        <f>I505+J505</f>
        <v>0</v>
      </c>
      <c r="Q505" s="188">
        <f>ROUND(I505*H505,2)</f>
        <v>0</v>
      </c>
      <c r="R505" s="188">
        <f>ROUND(J505*H505,2)</f>
        <v>0</v>
      </c>
      <c r="S505" s="76"/>
      <c r="T505" s="189">
        <f>S505*H505</f>
        <v>0</v>
      </c>
      <c r="U505" s="189">
        <v>0.00291</v>
      </c>
      <c r="V505" s="189">
        <f>U505*H505</f>
        <v>0.007566</v>
      </c>
      <c r="W505" s="189">
        <v>0</v>
      </c>
      <c r="X505" s="190">
        <f>W505*H505</f>
        <v>0</v>
      </c>
      <c r="Y505" s="37"/>
      <c r="Z505" s="37"/>
      <c r="AA505" s="37"/>
      <c r="AB505" s="37"/>
      <c r="AC505" s="37"/>
      <c r="AD505" s="37"/>
      <c r="AE505" s="37"/>
      <c r="AR505" s="191" t="s">
        <v>227</v>
      </c>
      <c r="AT505" s="191" t="s">
        <v>150</v>
      </c>
      <c r="AU505" s="191" t="s">
        <v>86</v>
      </c>
      <c r="AY505" s="18" t="s">
        <v>148</v>
      </c>
      <c r="BE505" s="192">
        <f>IF(O505="základní",K505,0)</f>
        <v>0</v>
      </c>
      <c r="BF505" s="192">
        <f>IF(O505="snížená",K505,0)</f>
        <v>0</v>
      </c>
      <c r="BG505" s="192">
        <f>IF(O505="zákl. přenesená",K505,0)</f>
        <v>0</v>
      </c>
      <c r="BH505" s="192">
        <f>IF(O505="sníž. přenesená",K505,0)</f>
        <v>0</v>
      </c>
      <c r="BI505" s="192">
        <f>IF(O505="nulová",K505,0)</f>
        <v>0</v>
      </c>
      <c r="BJ505" s="18" t="s">
        <v>84</v>
      </c>
      <c r="BK505" s="192">
        <f>ROUND(P505*H505,2)</f>
        <v>0</v>
      </c>
      <c r="BL505" s="18" t="s">
        <v>227</v>
      </c>
      <c r="BM505" s="191" t="s">
        <v>1040</v>
      </c>
    </row>
    <row r="506" spans="1:51" s="13" customFormat="1" ht="12">
      <c r="A506" s="13"/>
      <c r="B506" s="193"/>
      <c r="C506" s="13"/>
      <c r="D506" s="194" t="s">
        <v>157</v>
      </c>
      <c r="E506" s="195" t="s">
        <v>1</v>
      </c>
      <c r="F506" s="196" t="s">
        <v>1041</v>
      </c>
      <c r="G506" s="13"/>
      <c r="H506" s="197">
        <v>2.6</v>
      </c>
      <c r="I506" s="198"/>
      <c r="J506" s="198"/>
      <c r="K506" s="13"/>
      <c r="L506" s="13"/>
      <c r="M506" s="193"/>
      <c r="N506" s="199"/>
      <c r="O506" s="200"/>
      <c r="P506" s="200"/>
      <c r="Q506" s="200"/>
      <c r="R506" s="200"/>
      <c r="S506" s="200"/>
      <c r="T506" s="200"/>
      <c r="U506" s="200"/>
      <c r="V506" s="200"/>
      <c r="W506" s="200"/>
      <c r="X506" s="201"/>
      <c r="Y506" s="13"/>
      <c r="Z506" s="13"/>
      <c r="AA506" s="13"/>
      <c r="AB506" s="13"/>
      <c r="AC506" s="13"/>
      <c r="AD506" s="13"/>
      <c r="AE506" s="13"/>
      <c r="AT506" s="195" t="s">
        <v>157</v>
      </c>
      <c r="AU506" s="195" t="s">
        <v>86</v>
      </c>
      <c r="AV506" s="13" t="s">
        <v>86</v>
      </c>
      <c r="AW506" s="13" t="s">
        <v>4</v>
      </c>
      <c r="AX506" s="13" t="s">
        <v>84</v>
      </c>
      <c r="AY506" s="195" t="s">
        <v>148</v>
      </c>
    </row>
    <row r="507" spans="1:65" s="2" customFormat="1" ht="33" customHeight="1">
      <c r="A507" s="37"/>
      <c r="B507" s="178"/>
      <c r="C507" s="179" t="s">
        <v>1042</v>
      </c>
      <c r="D507" s="179" t="s">
        <v>150</v>
      </c>
      <c r="E507" s="180" t="s">
        <v>1043</v>
      </c>
      <c r="F507" s="181" t="s">
        <v>1044</v>
      </c>
      <c r="G507" s="182" t="s">
        <v>181</v>
      </c>
      <c r="H507" s="183">
        <v>18.43</v>
      </c>
      <c r="I507" s="184"/>
      <c r="J507" s="184"/>
      <c r="K507" s="185">
        <f>ROUND(P507*H507,2)</f>
        <v>0</v>
      </c>
      <c r="L507" s="181" t="s">
        <v>154</v>
      </c>
      <c r="M507" s="38"/>
      <c r="N507" s="186" t="s">
        <v>1</v>
      </c>
      <c r="O507" s="187" t="s">
        <v>42</v>
      </c>
      <c r="P507" s="188">
        <f>I507+J507</f>
        <v>0</v>
      </c>
      <c r="Q507" s="188">
        <f>ROUND(I507*H507,2)</f>
        <v>0</v>
      </c>
      <c r="R507" s="188">
        <f>ROUND(J507*H507,2)</f>
        <v>0</v>
      </c>
      <c r="S507" s="76"/>
      <c r="T507" s="189">
        <f>S507*H507</f>
        <v>0</v>
      </c>
      <c r="U507" s="189">
        <v>0.00438</v>
      </c>
      <c r="V507" s="189">
        <f>U507*H507</f>
        <v>0.0807234</v>
      </c>
      <c r="W507" s="189">
        <v>0</v>
      </c>
      <c r="X507" s="190">
        <f>W507*H507</f>
        <v>0</v>
      </c>
      <c r="Y507" s="37"/>
      <c r="Z507" s="37"/>
      <c r="AA507" s="37"/>
      <c r="AB507" s="37"/>
      <c r="AC507" s="37"/>
      <c r="AD507" s="37"/>
      <c r="AE507" s="37"/>
      <c r="AR507" s="191" t="s">
        <v>227</v>
      </c>
      <c r="AT507" s="191" t="s">
        <v>150</v>
      </c>
      <c r="AU507" s="191" t="s">
        <v>86</v>
      </c>
      <c r="AY507" s="18" t="s">
        <v>148</v>
      </c>
      <c r="BE507" s="192">
        <f>IF(O507="základní",K507,0)</f>
        <v>0</v>
      </c>
      <c r="BF507" s="192">
        <f>IF(O507="snížená",K507,0)</f>
        <v>0</v>
      </c>
      <c r="BG507" s="192">
        <f>IF(O507="zákl. přenesená",K507,0)</f>
        <v>0</v>
      </c>
      <c r="BH507" s="192">
        <f>IF(O507="sníž. přenesená",K507,0)</f>
        <v>0</v>
      </c>
      <c r="BI507" s="192">
        <f>IF(O507="nulová",K507,0)</f>
        <v>0</v>
      </c>
      <c r="BJ507" s="18" t="s">
        <v>84</v>
      </c>
      <c r="BK507" s="192">
        <f>ROUND(P507*H507,2)</f>
        <v>0</v>
      </c>
      <c r="BL507" s="18" t="s">
        <v>227</v>
      </c>
      <c r="BM507" s="191" t="s">
        <v>1045</v>
      </c>
    </row>
    <row r="508" spans="1:51" s="13" customFormat="1" ht="12">
      <c r="A508" s="13"/>
      <c r="B508" s="193"/>
      <c r="C508" s="13"/>
      <c r="D508" s="194" t="s">
        <v>157</v>
      </c>
      <c r="E508" s="195" t="s">
        <v>1</v>
      </c>
      <c r="F508" s="196" t="s">
        <v>1046</v>
      </c>
      <c r="G508" s="13"/>
      <c r="H508" s="197">
        <v>18.43</v>
      </c>
      <c r="I508" s="198"/>
      <c r="J508" s="198"/>
      <c r="K508" s="13"/>
      <c r="L508" s="13"/>
      <c r="M508" s="193"/>
      <c r="N508" s="199"/>
      <c r="O508" s="200"/>
      <c r="P508" s="200"/>
      <c r="Q508" s="200"/>
      <c r="R508" s="200"/>
      <c r="S508" s="200"/>
      <c r="T508" s="200"/>
      <c r="U508" s="200"/>
      <c r="V508" s="200"/>
      <c r="W508" s="200"/>
      <c r="X508" s="201"/>
      <c r="Y508" s="13"/>
      <c r="Z508" s="13"/>
      <c r="AA508" s="13"/>
      <c r="AB508" s="13"/>
      <c r="AC508" s="13"/>
      <c r="AD508" s="13"/>
      <c r="AE508" s="13"/>
      <c r="AT508" s="195" t="s">
        <v>157</v>
      </c>
      <c r="AU508" s="195" t="s">
        <v>86</v>
      </c>
      <c r="AV508" s="13" t="s">
        <v>86</v>
      </c>
      <c r="AW508" s="13" t="s">
        <v>4</v>
      </c>
      <c r="AX508" s="13" t="s">
        <v>84</v>
      </c>
      <c r="AY508" s="195" t="s">
        <v>148</v>
      </c>
    </row>
    <row r="509" spans="1:65" s="2" customFormat="1" ht="24.15" customHeight="1">
      <c r="A509" s="37"/>
      <c r="B509" s="178"/>
      <c r="C509" s="179" t="s">
        <v>1047</v>
      </c>
      <c r="D509" s="179" t="s">
        <v>150</v>
      </c>
      <c r="E509" s="180" t="s">
        <v>1048</v>
      </c>
      <c r="F509" s="181" t="s">
        <v>1049</v>
      </c>
      <c r="G509" s="182" t="s">
        <v>181</v>
      </c>
      <c r="H509" s="183">
        <v>40.1</v>
      </c>
      <c r="I509" s="184"/>
      <c r="J509" s="184"/>
      <c r="K509" s="185">
        <f>ROUND(P509*H509,2)</f>
        <v>0</v>
      </c>
      <c r="L509" s="181" t="s">
        <v>154</v>
      </c>
      <c r="M509" s="38"/>
      <c r="N509" s="186" t="s">
        <v>1</v>
      </c>
      <c r="O509" s="187" t="s">
        <v>42</v>
      </c>
      <c r="P509" s="188">
        <f>I509+J509</f>
        <v>0</v>
      </c>
      <c r="Q509" s="188">
        <f>ROUND(I509*H509,2)</f>
        <v>0</v>
      </c>
      <c r="R509" s="188">
        <f>ROUND(J509*H509,2)</f>
        <v>0</v>
      </c>
      <c r="S509" s="76"/>
      <c r="T509" s="189">
        <f>S509*H509</f>
        <v>0</v>
      </c>
      <c r="U509" s="189">
        <v>0.00291</v>
      </c>
      <c r="V509" s="189">
        <f>U509*H509</f>
        <v>0.116691</v>
      </c>
      <c r="W509" s="189">
        <v>0</v>
      </c>
      <c r="X509" s="190">
        <f>W509*H509</f>
        <v>0</v>
      </c>
      <c r="Y509" s="37"/>
      <c r="Z509" s="37"/>
      <c r="AA509" s="37"/>
      <c r="AB509" s="37"/>
      <c r="AC509" s="37"/>
      <c r="AD509" s="37"/>
      <c r="AE509" s="37"/>
      <c r="AR509" s="191" t="s">
        <v>227</v>
      </c>
      <c r="AT509" s="191" t="s">
        <v>150</v>
      </c>
      <c r="AU509" s="191" t="s">
        <v>86</v>
      </c>
      <c r="AY509" s="18" t="s">
        <v>148</v>
      </c>
      <c r="BE509" s="192">
        <f>IF(O509="základní",K509,0)</f>
        <v>0</v>
      </c>
      <c r="BF509" s="192">
        <f>IF(O509="snížená",K509,0)</f>
        <v>0</v>
      </c>
      <c r="BG509" s="192">
        <f>IF(O509="zákl. přenesená",K509,0)</f>
        <v>0</v>
      </c>
      <c r="BH509" s="192">
        <f>IF(O509="sníž. přenesená",K509,0)</f>
        <v>0</v>
      </c>
      <c r="BI509" s="192">
        <f>IF(O509="nulová",K509,0)</f>
        <v>0</v>
      </c>
      <c r="BJ509" s="18" t="s">
        <v>84</v>
      </c>
      <c r="BK509" s="192">
        <f>ROUND(P509*H509,2)</f>
        <v>0</v>
      </c>
      <c r="BL509" s="18" t="s">
        <v>227</v>
      </c>
      <c r="BM509" s="191" t="s">
        <v>1050</v>
      </c>
    </row>
    <row r="510" spans="1:51" s="13" customFormat="1" ht="12">
      <c r="A510" s="13"/>
      <c r="B510" s="193"/>
      <c r="C510" s="13"/>
      <c r="D510" s="194" t="s">
        <v>157</v>
      </c>
      <c r="E510" s="195" t="s">
        <v>1</v>
      </c>
      <c r="F510" s="196" t="s">
        <v>1051</v>
      </c>
      <c r="G510" s="13"/>
      <c r="H510" s="197">
        <v>40.1</v>
      </c>
      <c r="I510" s="198"/>
      <c r="J510" s="198"/>
      <c r="K510" s="13"/>
      <c r="L510" s="13"/>
      <c r="M510" s="193"/>
      <c r="N510" s="199"/>
      <c r="O510" s="200"/>
      <c r="P510" s="200"/>
      <c r="Q510" s="200"/>
      <c r="R510" s="200"/>
      <c r="S510" s="200"/>
      <c r="T510" s="200"/>
      <c r="U510" s="200"/>
      <c r="V510" s="200"/>
      <c r="W510" s="200"/>
      <c r="X510" s="201"/>
      <c r="Y510" s="13"/>
      <c r="Z510" s="13"/>
      <c r="AA510" s="13"/>
      <c r="AB510" s="13"/>
      <c r="AC510" s="13"/>
      <c r="AD510" s="13"/>
      <c r="AE510" s="13"/>
      <c r="AT510" s="195" t="s">
        <v>157</v>
      </c>
      <c r="AU510" s="195" t="s">
        <v>86</v>
      </c>
      <c r="AV510" s="13" t="s">
        <v>86</v>
      </c>
      <c r="AW510" s="13" t="s">
        <v>4</v>
      </c>
      <c r="AX510" s="13" t="s">
        <v>84</v>
      </c>
      <c r="AY510" s="195" t="s">
        <v>148</v>
      </c>
    </row>
    <row r="511" spans="1:65" s="2" customFormat="1" ht="24.15" customHeight="1">
      <c r="A511" s="37"/>
      <c r="B511" s="178"/>
      <c r="C511" s="179" t="s">
        <v>1052</v>
      </c>
      <c r="D511" s="179" t="s">
        <v>150</v>
      </c>
      <c r="E511" s="180" t="s">
        <v>1053</v>
      </c>
      <c r="F511" s="181" t="s">
        <v>1054</v>
      </c>
      <c r="G511" s="182" t="s">
        <v>181</v>
      </c>
      <c r="H511" s="183">
        <v>11.75</v>
      </c>
      <c r="I511" s="184"/>
      <c r="J511" s="184"/>
      <c r="K511" s="185">
        <f>ROUND(P511*H511,2)</f>
        <v>0</v>
      </c>
      <c r="L511" s="181" t="s">
        <v>1</v>
      </c>
      <c r="M511" s="38"/>
      <c r="N511" s="186" t="s">
        <v>1</v>
      </c>
      <c r="O511" s="187" t="s">
        <v>42</v>
      </c>
      <c r="P511" s="188">
        <f>I511+J511</f>
        <v>0</v>
      </c>
      <c r="Q511" s="188">
        <f>ROUND(I511*H511,2)</f>
        <v>0</v>
      </c>
      <c r="R511" s="188">
        <f>ROUND(J511*H511,2)</f>
        <v>0</v>
      </c>
      <c r="S511" s="76"/>
      <c r="T511" s="189">
        <f>S511*H511</f>
        <v>0</v>
      </c>
      <c r="U511" s="189">
        <v>0.00535</v>
      </c>
      <c r="V511" s="189">
        <f>U511*H511</f>
        <v>0.0628625</v>
      </c>
      <c r="W511" s="189">
        <v>0</v>
      </c>
      <c r="X511" s="190">
        <f>W511*H511</f>
        <v>0</v>
      </c>
      <c r="Y511" s="37"/>
      <c r="Z511" s="37"/>
      <c r="AA511" s="37"/>
      <c r="AB511" s="37"/>
      <c r="AC511" s="37"/>
      <c r="AD511" s="37"/>
      <c r="AE511" s="37"/>
      <c r="AR511" s="191" t="s">
        <v>227</v>
      </c>
      <c r="AT511" s="191" t="s">
        <v>150</v>
      </c>
      <c r="AU511" s="191" t="s">
        <v>86</v>
      </c>
      <c r="AY511" s="18" t="s">
        <v>148</v>
      </c>
      <c r="BE511" s="192">
        <f>IF(O511="základní",K511,0)</f>
        <v>0</v>
      </c>
      <c r="BF511" s="192">
        <f>IF(O511="snížená",K511,0)</f>
        <v>0</v>
      </c>
      <c r="BG511" s="192">
        <f>IF(O511="zákl. přenesená",K511,0)</f>
        <v>0</v>
      </c>
      <c r="BH511" s="192">
        <f>IF(O511="sníž. přenesená",K511,0)</f>
        <v>0</v>
      </c>
      <c r="BI511" s="192">
        <f>IF(O511="nulová",K511,0)</f>
        <v>0</v>
      </c>
      <c r="BJ511" s="18" t="s">
        <v>84</v>
      </c>
      <c r="BK511" s="192">
        <f>ROUND(P511*H511,2)</f>
        <v>0</v>
      </c>
      <c r="BL511" s="18" t="s">
        <v>227</v>
      </c>
      <c r="BM511" s="191" t="s">
        <v>1055</v>
      </c>
    </row>
    <row r="512" spans="1:51" s="13" customFormat="1" ht="12">
      <c r="A512" s="13"/>
      <c r="B512" s="193"/>
      <c r="C512" s="13"/>
      <c r="D512" s="194" t="s">
        <v>157</v>
      </c>
      <c r="E512" s="195" t="s">
        <v>1</v>
      </c>
      <c r="F512" s="196" t="s">
        <v>1056</v>
      </c>
      <c r="G512" s="13"/>
      <c r="H512" s="197">
        <v>11.75</v>
      </c>
      <c r="I512" s="198"/>
      <c r="J512" s="198"/>
      <c r="K512" s="13"/>
      <c r="L512" s="13"/>
      <c r="M512" s="193"/>
      <c r="N512" s="199"/>
      <c r="O512" s="200"/>
      <c r="P512" s="200"/>
      <c r="Q512" s="200"/>
      <c r="R512" s="200"/>
      <c r="S512" s="200"/>
      <c r="T512" s="200"/>
      <c r="U512" s="200"/>
      <c r="V512" s="200"/>
      <c r="W512" s="200"/>
      <c r="X512" s="201"/>
      <c r="Y512" s="13"/>
      <c r="Z512" s="13"/>
      <c r="AA512" s="13"/>
      <c r="AB512" s="13"/>
      <c r="AC512" s="13"/>
      <c r="AD512" s="13"/>
      <c r="AE512" s="13"/>
      <c r="AT512" s="195" t="s">
        <v>157</v>
      </c>
      <c r="AU512" s="195" t="s">
        <v>86</v>
      </c>
      <c r="AV512" s="13" t="s">
        <v>86</v>
      </c>
      <c r="AW512" s="13" t="s">
        <v>4</v>
      </c>
      <c r="AX512" s="13" t="s">
        <v>84</v>
      </c>
      <c r="AY512" s="195" t="s">
        <v>148</v>
      </c>
    </row>
    <row r="513" spans="1:65" s="2" customFormat="1" ht="24.15" customHeight="1">
      <c r="A513" s="37"/>
      <c r="B513" s="178"/>
      <c r="C513" s="179" t="s">
        <v>1057</v>
      </c>
      <c r="D513" s="179" t="s">
        <v>150</v>
      </c>
      <c r="E513" s="180" t="s">
        <v>1058</v>
      </c>
      <c r="F513" s="181" t="s">
        <v>1059</v>
      </c>
      <c r="G513" s="182" t="s">
        <v>166</v>
      </c>
      <c r="H513" s="183">
        <v>2</v>
      </c>
      <c r="I513" s="184"/>
      <c r="J513" s="184"/>
      <c r="K513" s="185">
        <f>ROUND(P513*H513,2)</f>
        <v>0</v>
      </c>
      <c r="L513" s="181" t="s">
        <v>1060</v>
      </c>
      <c r="M513" s="38"/>
      <c r="N513" s="186" t="s">
        <v>1</v>
      </c>
      <c r="O513" s="187" t="s">
        <v>42</v>
      </c>
      <c r="P513" s="188">
        <f>I513+J513</f>
        <v>0</v>
      </c>
      <c r="Q513" s="188">
        <f>ROUND(I513*H513,2)</f>
        <v>0</v>
      </c>
      <c r="R513" s="188">
        <f>ROUND(J513*H513,2)</f>
        <v>0</v>
      </c>
      <c r="S513" s="76"/>
      <c r="T513" s="189">
        <f>S513*H513</f>
        <v>0</v>
      </c>
      <c r="U513" s="189">
        <v>0</v>
      </c>
      <c r="V513" s="189">
        <f>U513*H513</f>
        <v>0</v>
      </c>
      <c r="W513" s="189">
        <v>0.00115</v>
      </c>
      <c r="X513" s="190">
        <f>W513*H513</f>
        <v>0.0023</v>
      </c>
      <c r="Y513" s="37"/>
      <c r="Z513" s="37"/>
      <c r="AA513" s="37"/>
      <c r="AB513" s="37"/>
      <c r="AC513" s="37"/>
      <c r="AD513" s="37"/>
      <c r="AE513" s="37"/>
      <c r="AR513" s="191" t="s">
        <v>227</v>
      </c>
      <c r="AT513" s="191" t="s">
        <v>150</v>
      </c>
      <c r="AU513" s="191" t="s">
        <v>86</v>
      </c>
      <c r="AY513" s="18" t="s">
        <v>148</v>
      </c>
      <c r="BE513" s="192">
        <f>IF(O513="základní",K513,0)</f>
        <v>0</v>
      </c>
      <c r="BF513" s="192">
        <f>IF(O513="snížená",K513,0)</f>
        <v>0</v>
      </c>
      <c r="BG513" s="192">
        <f>IF(O513="zákl. přenesená",K513,0)</f>
        <v>0</v>
      </c>
      <c r="BH513" s="192">
        <f>IF(O513="sníž. přenesená",K513,0)</f>
        <v>0</v>
      </c>
      <c r="BI513" s="192">
        <f>IF(O513="nulová",K513,0)</f>
        <v>0</v>
      </c>
      <c r="BJ513" s="18" t="s">
        <v>84</v>
      </c>
      <c r="BK513" s="192">
        <f>ROUND(P513*H513,2)</f>
        <v>0</v>
      </c>
      <c r="BL513" s="18" t="s">
        <v>227</v>
      </c>
      <c r="BM513" s="191" t="s">
        <v>1061</v>
      </c>
    </row>
    <row r="514" spans="1:65" s="2" customFormat="1" ht="24.15" customHeight="1">
      <c r="A514" s="37"/>
      <c r="B514" s="178"/>
      <c r="C514" s="179" t="s">
        <v>1062</v>
      </c>
      <c r="D514" s="179" t="s">
        <v>150</v>
      </c>
      <c r="E514" s="180" t="s">
        <v>1063</v>
      </c>
      <c r="F514" s="181" t="s">
        <v>1064</v>
      </c>
      <c r="G514" s="182" t="s">
        <v>181</v>
      </c>
      <c r="H514" s="183">
        <v>21.33</v>
      </c>
      <c r="I514" s="184"/>
      <c r="J514" s="184"/>
      <c r="K514" s="185">
        <f>ROUND(P514*H514,2)</f>
        <v>0</v>
      </c>
      <c r="L514" s="181" t="s">
        <v>1</v>
      </c>
      <c r="M514" s="38"/>
      <c r="N514" s="186" t="s">
        <v>1</v>
      </c>
      <c r="O514" s="187" t="s">
        <v>42</v>
      </c>
      <c r="P514" s="188">
        <f>I514+J514</f>
        <v>0</v>
      </c>
      <c r="Q514" s="188">
        <f>ROUND(I514*H514,2)</f>
        <v>0</v>
      </c>
      <c r="R514" s="188">
        <f>ROUND(J514*H514,2)</f>
        <v>0</v>
      </c>
      <c r="S514" s="76"/>
      <c r="T514" s="189">
        <f>S514*H514</f>
        <v>0</v>
      </c>
      <c r="U514" s="189">
        <v>0</v>
      </c>
      <c r="V514" s="189">
        <f>U514*H514</f>
        <v>0</v>
      </c>
      <c r="W514" s="189">
        <v>0.00337</v>
      </c>
      <c r="X514" s="190">
        <f>W514*H514</f>
        <v>0.0718821</v>
      </c>
      <c r="Y514" s="37"/>
      <c r="Z514" s="37"/>
      <c r="AA514" s="37"/>
      <c r="AB514" s="37"/>
      <c r="AC514" s="37"/>
      <c r="AD514" s="37"/>
      <c r="AE514" s="37"/>
      <c r="AR514" s="191" t="s">
        <v>227</v>
      </c>
      <c r="AT514" s="191" t="s">
        <v>150</v>
      </c>
      <c r="AU514" s="191" t="s">
        <v>86</v>
      </c>
      <c r="AY514" s="18" t="s">
        <v>148</v>
      </c>
      <c r="BE514" s="192">
        <f>IF(O514="základní",K514,0)</f>
        <v>0</v>
      </c>
      <c r="BF514" s="192">
        <f>IF(O514="snížená",K514,0)</f>
        <v>0</v>
      </c>
      <c r="BG514" s="192">
        <f>IF(O514="zákl. přenesená",K514,0)</f>
        <v>0</v>
      </c>
      <c r="BH514" s="192">
        <f>IF(O514="sníž. přenesená",K514,0)</f>
        <v>0</v>
      </c>
      <c r="BI514" s="192">
        <f>IF(O514="nulová",K514,0)</f>
        <v>0</v>
      </c>
      <c r="BJ514" s="18" t="s">
        <v>84</v>
      </c>
      <c r="BK514" s="192">
        <f>ROUND(P514*H514,2)</f>
        <v>0</v>
      </c>
      <c r="BL514" s="18" t="s">
        <v>227</v>
      </c>
      <c r="BM514" s="191" t="s">
        <v>1065</v>
      </c>
    </row>
    <row r="515" spans="1:51" s="13" customFormat="1" ht="12">
      <c r="A515" s="13"/>
      <c r="B515" s="193"/>
      <c r="C515" s="13"/>
      <c r="D515" s="194" t="s">
        <v>157</v>
      </c>
      <c r="E515" s="195" t="s">
        <v>1</v>
      </c>
      <c r="F515" s="196" t="s">
        <v>1066</v>
      </c>
      <c r="G515" s="13"/>
      <c r="H515" s="197">
        <v>21.33</v>
      </c>
      <c r="I515" s="198"/>
      <c r="J515" s="198"/>
      <c r="K515" s="13"/>
      <c r="L515" s="13"/>
      <c r="M515" s="193"/>
      <c r="N515" s="199"/>
      <c r="O515" s="200"/>
      <c r="P515" s="200"/>
      <c r="Q515" s="200"/>
      <c r="R515" s="200"/>
      <c r="S515" s="200"/>
      <c r="T515" s="200"/>
      <c r="U515" s="200"/>
      <c r="V515" s="200"/>
      <c r="W515" s="200"/>
      <c r="X515" s="201"/>
      <c r="Y515" s="13"/>
      <c r="Z515" s="13"/>
      <c r="AA515" s="13"/>
      <c r="AB515" s="13"/>
      <c r="AC515" s="13"/>
      <c r="AD515" s="13"/>
      <c r="AE515" s="13"/>
      <c r="AT515" s="195" t="s">
        <v>157</v>
      </c>
      <c r="AU515" s="195" t="s">
        <v>86</v>
      </c>
      <c r="AV515" s="13" t="s">
        <v>86</v>
      </c>
      <c r="AW515" s="13" t="s">
        <v>4</v>
      </c>
      <c r="AX515" s="13" t="s">
        <v>84</v>
      </c>
      <c r="AY515" s="195" t="s">
        <v>148</v>
      </c>
    </row>
    <row r="516" spans="1:65" s="2" customFormat="1" ht="24.15" customHeight="1">
      <c r="A516" s="37"/>
      <c r="B516" s="178"/>
      <c r="C516" s="179" t="s">
        <v>1067</v>
      </c>
      <c r="D516" s="179" t="s">
        <v>150</v>
      </c>
      <c r="E516" s="180" t="s">
        <v>1068</v>
      </c>
      <c r="F516" s="181" t="s">
        <v>1069</v>
      </c>
      <c r="G516" s="182" t="s">
        <v>181</v>
      </c>
      <c r="H516" s="183">
        <v>24.95</v>
      </c>
      <c r="I516" s="184"/>
      <c r="J516" s="184"/>
      <c r="K516" s="185">
        <f>ROUND(P516*H516,2)</f>
        <v>0</v>
      </c>
      <c r="L516" s="181" t="s">
        <v>154</v>
      </c>
      <c r="M516" s="38"/>
      <c r="N516" s="186" t="s">
        <v>1</v>
      </c>
      <c r="O516" s="187" t="s">
        <v>42</v>
      </c>
      <c r="P516" s="188">
        <f>I516+J516</f>
        <v>0</v>
      </c>
      <c r="Q516" s="188">
        <f>ROUND(I516*H516,2)</f>
        <v>0</v>
      </c>
      <c r="R516" s="188">
        <f>ROUND(J516*H516,2)</f>
        <v>0</v>
      </c>
      <c r="S516" s="76"/>
      <c r="T516" s="189">
        <f>S516*H516</f>
        <v>0</v>
      </c>
      <c r="U516" s="189">
        <v>0.00169</v>
      </c>
      <c r="V516" s="189">
        <f>U516*H516</f>
        <v>0.0421655</v>
      </c>
      <c r="W516" s="189">
        <v>0</v>
      </c>
      <c r="X516" s="190">
        <f>W516*H516</f>
        <v>0</v>
      </c>
      <c r="Y516" s="37"/>
      <c r="Z516" s="37"/>
      <c r="AA516" s="37"/>
      <c r="AB516" s="37"/>
      <c r="AC516" s="37"/>
      <c r="AD516" s="37"/>
      <c r="AE516" s="37"/>
      <c r="AR516" s="191" t="s">
        <v>227</v>
      </c>
      <c r="AT516" s="191" t="s">
        <v>150</v>
      </c>
      <c r="AU516" s="191" t="s">
        <v>86</v>
      </c>
      <c r="AY516" s="18" t="s">
        <v>148</v>
      </c>
      <c r="BE516" s="192">
        <f>IF(O516="základní",K516,0)</f>
        <v>0</v>
      </c>
      <c r="BF516" s="192">
        <f>IF(O516="snížená",K516,0)</f>
        <v>0</v>
      </c>
      <c r="BG516" s="192">
        <f>IF(O516="zákl. přenesená",K516,0)</f>
        <v>0</v>
      </c>
      <c r="BH516" s="192">
        <f>IF(O516="sníž. přenesená",K516,0)</f>
        <v>0</v>
      </c>
      <c r="BI516" s="192">
        <f>IF(O516="nulová",K516,0)</f>
        <v>0</v>
      </c>
      <c r="BJ516" s="18" t="s">
        <v>84</v>
      </c>
      <c r="BK516" s="192">
        <f>ROUND(P516*H516,2)</f>
        <v>0</v>
      </c>
      <c r="BL516" s="18" t="s">
        <v>227</v>
      </c>
      <c r="BM516" s="191" t="s">
        <v>1070</v>
      </c>
    </row>
    <row r="517" spans="1:65" s="2" customFormat="1" ht="24.15" customHeight="1">
      <c r="A517" s="37"/>
      <c r="B517" s="178"/>
      <c r="C517" s="179" t="s">
        <v>1071</v>
      </c>
      <c r="D517" s="179" t="s">
        <v>150</v>
      </c>
      <c r="E517" s="180" t="s">
        <v>1072</v>
      </c>
      <c r="F517" s="181" t="s">
        <v>1073</v>
      </c>
      <c r="G517" s="182" t="s">
        <v>166</v>
      </c>
      <c r="H517" s="183">
        <v>4</v>
      </c>
      <c r="I517" s="184"/>
      <c r="J517" s="184"/>
      <c r="K517" s="185">
        <f>ROUND(P517*H517,2)</f>
        <v>0</v>
      </c>
      <c r="L517" s="181" t="s">
        <v>154</v>
      </c>
      <c r="M517" s="38"/>
      <c r="N517" s="186" t="s">
        <v>1</v>
      </c>
      <c r="O517" s="187" t="s">
        <v>42</v>
      </c>
      <c r="P517" s="188">
        <f>I517+J517</f>
        <v>0</v>
      </c>
      <c r="Q517" s="188">
        <f>ROUND(I517*H517,2)</f>
        <v>0</v>
      </c>
      <c r="R517" s="188">
        <f>ROUND(J517*H517,2)</f>
        <v>0</v>
      </c>
      <c r="S517" s="76"/>
      <c r="T517" s="189">
        <f>S517*H517</f>
        <v>0</v>
      </c>
      <c r="U517" s="189">
        <v>0.00031</v>
      </c>
      <c r="V517" s="189">
        <f>U517*H517</f>
        <v>0.00124</v>
      </c>
      <c r="W517" s="189">
        <v>0</v>
      </c>
      <c r="X517" s="190">
        <f>W517*H517</f>
        <v>0</v>
      </c>
      <c r="Y517" s="37"/>
      <c r="Z517" s="37"/>
      <c r="AA517" s="37"/>
      <c r="AB517" s="37"/>
      <c r="AC517" s="37"/>
      <c r="AD517" s="37"/>
      <c r="AE517" s="37"/>
      <c r="AR517" s="191" t="s">
        <v>227</v>
      </c>
      <c r="AT517" s="191" t="s">
        <v>150</v>
      </c>
      <c r="AU517" s="191" t="s">
        <v>86</v>
      </c>
      <c r="AY517" s="18" t="s">
        <v>148</v>
      </c>
      <c r="BE517" s="192">
        <f>IF(O517="základní",K517,0)</f>
        <v>0</v>
      </c>
      <c r="BF517" s="192">
        <f>IF(O517="snížená",K517,0)</f>
        <v>0</v>
      </c>
      <c r="BG517" s="192">
        <f>IF(O517="zákl. přenesená",K517,0)</f>
        <v>0</v>
      </c>
      <c r="BH517" s="192">
        <f>IF(O517="sníž. přenesená",K517,0)</f>
        <v>0</v>
      </c>
      <c r="BI517" s="192">
        <f>IF(O517="nulová",K517,0)</f>
        <v>0</v>
      </c>
      <c r="BJ517" s="18" t="s">
        <v>84</v>
      </c>
      <c r="BK517" s="192">
        <f>ROUND(P517*H517,2)</f>
        <v>0</v>
      </c>
      <c r="BL517" s="18" t="s">
        <v>227</v>
      </c>
      <c r="BM517" s="191" t="s">
        <v>1074</v>
      </c>
    </row>
    <row r="518" spans="1:65" s="2" customFormat="1" ht="24.15" customHeight="1">
      <c r="A518" s="37"/>
      <c r="B518" s="178"/>
      <c r="C518" s="179" t="s">
        <v>1075</v>
      </c>
      <c r="D518" s="179" t="s">
        <v>150</v>
      </c>
      <c r="E518" s="180" t="s">
        <v>1076</v>
      </c>
      <c r="F518" s="181" t="s">
        <v>1077</v>
      </c>
      <c r="G518" s="182" t="s">
        <v>181</v>
      </c>
      <c r="H518" s="183">
        <v>56.7</v>
      </c>
      <c r="I518" s="184"/>
      <c r="J518" s="184"/>
      <c r="K518" s="185">
        <f>ROUND(P518*H518,2)</f>
        <v>0</v>
      </c>
      <c r="L518" s="181" t="s">
        <v>154</v>
      </c>
      <c r="M518" s="38"/>
      <c r="N518" s="186" t="s">
        <v>1</v>
      </c>
      <c r="O518" s="187" t="s">
        <v>42</v>
      </c>
      <c r="P518" s="188">
        <f>I518+J518</f>
        <v>0</v>
      </c>
      <c r="Q518" s="188">
        <f>ROUND(I518*H518,2)</f>
        <v>0</v>
      </c>
      <c r="R518" s="188">
        <f>ROUND(J518*H518,2)</f>
        <v>0</v>
      </c>
      <c r="S518" s="76"/>
      <c r="T518" s="189">
        <f>S518*H518</f>
        <v>0</v>
      </c>
      <c r="U518" s="189">
        <v>0.0021</v>
      </c>
      <c r="V518" s="189">
        <f>U518*H518</f>
        <v>0.11907</v>
      </c>
      <c r="W518" s="189">
        <v>0</v>
      </c>
      <c r="X518" s="190">
        <f>W518*H518</f>
        <v>0</v>
      </c>
      <c r="Y518" s="37"/>
      <c r="Z518" s="37"/>
      <c r="AA518" s="37"/>
      <c r="AB518" s="37"/>
      <c r="AC518" s="37"/>
      <c r="AD518" s="37"/>
      <c r="AE518" s="37"/>
      <c r="AR518" s="191" t="s">
        <v>227</v>
      </c>
      <c r="AT518" s="191" t="s">
        <v>150</v>
      </c>
      <c r="AU518" s="191" t="s">
        <v>86</v>
      </c>
      <c r="AY518" s="18" t="s">
        <v>148</v>
      </c>
      <c r="BE518" s="192">
        <f>IF(O518="základní",K518,0)</f>
        <v>0</v>
      </c>
      <c r="BF518" s="192">
        <f>IF(O518="snížená",K518,0)</f>
        <v>0</v>
      </c>
      <c r="BG518" s="192">
        <f>IF(O518="zákl. přenesená",K518,0)</f>
        <v>0</v>
      </c>
      <c r="BH518" s="192">
        <f>IF(O518="sníž. přenesená",K518,0)</f>
        <v>0</v>
      </c>
      <c r="BI518" s="192">
        <f>IF(O518="nulová",K518,0)</f>
        <v>0</v>
      </c>
      <c r="BJ518" s="18" t="s">
        <v>84</v>
      </c>
      <c r="BK518" s="192">
        <f>ROUND(P518*H518,2)</f>
        <v>0</v>
      </c>
      <c r="BL518" s="18" t="s">
        <v>227</v>
      </c>
      <c r="BM518" s="191" t="s">
        <v>1078</v>
      </c>
    </row>
    <row r="519" spans="1:51" s="13" customFormat="1" ht="12">
      <c r="A519" s="13"/>
      <c r="B519" s="193"/>
      <c r="C519" s="13"/>
      <c r="D519" s="194" t="s">
        <v>157</v>
      </c>
      <c r="E519" s="195" t="s">
        <v>1</v>
      </c>
      <c r="F519" s="196" t="s">
        <v>1079</v>
      </c>
      <c r="G519" s="13"/>
      <c r="H519" s="197">
        <v>56.7</v>
      </c>
      <c r="I519" s="198"/>
      <c r="J519" s="198"/>
      <c r="K519" s="13"/>
      <c r="L519" s="13"/>
      <c r="M519" s="193"/>
      <c r="N519" s="199"/>
      <c r="O519" s="200"/>
      <c r="P519" s="200"/>
      <c r="Q519" s="200"/>
      <c r="R519" s="200"/>
      <c r="S519" s="200"/>
      <c r="T519" s="200"/>
      <c r="U519" s="200"/>
      <c r="V519" s="200"/>
      <c r="W519" s="200"/>
      <c r="X519" s="201"/>
      <c r="Y519" s="13"/>
      <c r="Z519" s="13"/>
      <c r="AA519" s="13"/>
      <c r="AB519" s="13"/>
      <c r="AC519" s="13"/>
      <c r="AD519" s="13"/>
      <c r="AE519" s="13"/>
      <c r="AT519" s="195" t="s">
        <v>157</v>
      </c>
      <c r="AU519" s="195" t="s">
        <v>86</v>
      </c>
      <c r="AV519" s="13" t="s">
        <v>86</v>
      </c>
      <c r="AW519" s="13" t="s">
        <v>4</v>
      </c>
      <c r="AX519" s="13" t="s">
        <v>84</v>
      </c>
      <c r="AY519" s="195" t="s">
        <v>148</v>
      </c>
    </row>
    <row r="520" spans="1:65" s="2" customFormat="1" ht="24.15" customHeight="1">
      <c r="A520" s="37"/>
      <c r="B520" s="178"/>
      <c r="C520" s="179" t="s">
        <v>1080</v>
      </c>
      <c r="D520" s="179" t="s">
        <v>150</v>
      </c>
      <c r="E520" s="180" t="s">
        <v>1081</v>
      </c>
      <c r="F520" s="181" t="s">
        <v>1082</v>
      </c>
      <c r="G520" s="182" t="s">
        <v>674</v>
      </c>
      <c r="H520" s="228"/>
      <c r="I520" s="184"/>
      <c r="J520" s="184"/>
      <c r="K520" s="185">
        <f>ROUND(P520*H520,2)</f>
        <v>0</v>
      </c>
      <c r="L520" s="181" t="s">
        <v>154</v>
      </c>
      <c r="M520" s="38"/>
      <c r="N520" s="186" t="s">
        <v>1</v>
      </c>
      <c r="O520" s="187" t="s">
        <v>42</v>
      </c>
      <c r="P520" s="188">
        <f>I520+J520</f>
        <v>0</v>
      </c>
      <c r="Q520" s="188">
        <f>ROUND(I520*H520,2)</f>
        <v>0</v>
      </c>
      <c r="R520" s="188">
        <f>ROUND(J520*H520,2)</f>
        <v>0</v>
      </c>
      <c r="S520" s="76"/>
      <c r="T520" s="189">
        <f>S520*H520</f>
        <v>0</v>
      </c>
      <c r="U520" s="189">
        <v>0</v>
      </c>
      <c r="V520" s="189">
        <f>U520*H520</f>
        <v>0</v>
      </c>
      <c r="W520" s="189">
        <v>0</v>
      </c>
      <c r="X520" s="190">
        <f>W520*H520</f>
        <v>0</v>
      </c>
      <c r="Y520" s="37"/>
      <c r="Z520" s="37"/>
      <c r="AA520" s="37"/>
      <c r="AB520" s="37"/>
      <c r="AC520" s="37"/>
      <c r="AD520" s="37"/>
      <c r="AE520" s="37"/>
      <c r="AR520" s="191" t="s">
        <v>227</v>
      </c>
      <c r="AT520" s="191" t="s">
        <v>150</v>
      </c>
      <c r="AU520" s="191" t="s">
        <v>86</v>
      </c>
      <c r="AY520" s="18" t="s">
        <v>148</v>
      </c>
      <c r="BE520" s="192">
        <f>IF(O520="základní",K520,0)</f>
        <v>0</v>
      </c>
      <c r="BF520" s="192">
        <f>IF(O520="snížená",K520,0)</f>
        <v>0</v>
      </c>
      <c r="BG520" s="192">
        <f>IF(O520="zákl. přenesená",K520,0)</f>
        <v>0</v>
      </c>
      <c r="BH520" s="192">
        <f>IF(O520="sníž. přenesená",K520,0)</f>
        <v>0</v>
      </c>
      <c r="BI520" s="192">
        <f>IF(O520="nulová",K520,0)</f>
        <v>0</v>
      </c>
      <c r="BJ520" s="18" t="s">
        <v>84</v>
      </c>
      <c r="BK520" s="192">
        <f>ROUND(P520*H520,2)</f>
        <v>0</v>
      </c>
      <c r="BL520" s="18" t="s">
        <v>227</v>
      </c>
      <c r="BM520" s="191" t="s">
        <v>1083</v>
      </c>
    </row>
    <row r="521" spans="1:63" s="12" customFormat="1" ht="22.8" customHeight="1">
      <c r="A521" s="12"/>
      <c r="B521" s="164"/>
      <c r="C521" s="12"/>
      <c r="D521" s="165" t="s">
        <v>78</v>
      </c>
      <c r="E521" s="176" t="s">
        <v>1084</v>
      </c>
      <c r="F521" s="176" t="s">
        <v>1085</v>
      </c>
      <c r="G521" s="12"/>
      <c r="H521" s="12"/>
      <c r="I521" s="167"/>
      <c r="J521" s="167"/>
      <c r="K521" s="177">
        <f>BK521</f>
        <v>0</v>
      </c>
      <c r="L521" s="12"/>
      <c r="M521" s="164"/>
      <c r="N521" s="169"/>
      <c r="O521" s="170"/>
      <c r="P521" s="170"/>
      <c r="Q521" s="171">
        <f>SUM(Q522:Q531)</f>
        <v>0</v>
      </c>
      <c r="R521" s="171">
        <f>SUM(R522:R531)</f>
        <v>0</v>
      </c>
      <c r="S521" s="170"/>
      <c r="T521" s="172">
        <f>SUM(T522:T531)</f>
        <v>0</v>
      </c>
      <c r="U521" s="170"/>
      <c r="V521" s="172">
        <f>SUM(V522:V531)</f>
        <v>0</v>
      </c>
      <c r="W521" s="170"/>
      <c r="X521" s="173">
        <f>SUM(X522:X531)</f>
        <v>0</v>
      </c>
      <c r="Y521" s="12"/>
      <c r="Z521" s="12"/>
      <c r="AA521" s="12"/>
      <c r="AB521" s="12"/>
      <c r="AC521" s="12"/>
      <c r="AD521" s="12"/>
      <c r="AE521" s="12"/>
      <c r="AR521" s="165" t="s">
        <v>86</v>
      </c>
      <c r="AT521" s="174" t="s">
        <v>78</v>
      </c>
      <c r="AU521" s="174" t="s">
        <v>84</v>
      </c>
      <c r="AY521" s="165" t="s">
        <v>148</v>
      </c>
      <c r="BK521" s="175">
        <f>SUM(BK522:BK531)</f>
        <v>0</v>
      </c>
    </row>
    <row r="522" spans="1:65" s="2" customFormat="1" ht="33" customHeight="1">
      <c r="A522" s="37"/>
      <c r="B522" s="178"/>
      <c r="C522" s="179" t="s">
        <v>1086</v>
      </c>
      <c r="D522" s="179" t="s">
        <v>150</v>
      </c>
      <c r="E522" s="180" t="s">
        <v>1087</v>
      </c>
      <c r="F522" s="181" t="s">
        <v>1088</v>
      </c>
      <c r="G522" s="182" t="s">
        <v>166</v>
      </c>
      <c r="H522" s="183">
        <v>1</v>
      </c>
      <c r="I522" s="184"/>
      <c r="J522" s="184"/>
      <c r="K522" s="185">
        <f>ROUND(P522*H522,2)</f>
        <v>0</v>
      </c>
      <c r="L522" s="181" t="s">
        <v>1</v>
      </c>
      <c r="M522" s="38"/>
      <c r="N522" s="186" t="s">
        <v>1</v>
      </c>
      <c r="O522" s="187" t="s">
        <v>42</v>
      </c>
      <c r="P522" s="188">
        <f>I522+J522</f>
        <v>0</v>
      </c>
      <c r="Q522" s="188">
        <f>ROUND(I522*H522,2)</f>
        <v>0</v>
      </c>
      <c r="R522" s="188">
        <f>ROUND(J522*H522,2)</f>
        <v>0</v>
      </c>
      <c r="S522" s="76"/>
      <c r="T522" s="189">
        <f>S522*H522</f>
        <v>0</v>
      </c>
      <c r="U522" s="189">
        <v>0</v>
      </c>
      <c r="V522" s="189">
        <f>U522*H522</f>
        <v>0</v>
      </c>
      <c r="W522" s="189">
        <v>0</v>
      </c>
      <c r="X522" s="190">
        <f>W522*H522</f>
        <v>0</v>
      </c>
      <c r="Y522" s="37"/>
      <c r="Z522" s="37"/>
      <c r="AA522" s="37"/>
      <c r="AB522" s="37"/>
      <c r="AC522" s="37"/>
      <c r="AD522" s="37"/>
      <c r="AE522" s="37"/>
      <c r="AR522" s="191" t="s">
        <v>227</v>
      </c>
      <c r="AT522" s="191" t="s">
        <v>150</v>
      </c>
      <c r="AU522" s="191" t="s">
        <v>86</v>
      </c>
      <c r="AY522" s="18" t="s">
        <v>148</v>
      </c>
      <c r="BE522" s="192">
        <f>IF(O522="základní",K522,0)</f>
        <v>0</v>
      </c>
      <c r="BF522" s="192">
        <f>IF(O522="snížená",K522,0)</f>
        <v>0</v>
      </c>
      <c r="BG522" s="192">
        <f>IF(O522="zákl. přenesená",K522,0)</f>
        <v>0</v>
      </c>
      <c r="BH522" s="192">
        <f>IF(O522="sníž. přenesená",K522,0)</f>
        <v>0</v>
      </c>
      <c r="BI522" s="192">
        <f>IF(O522="nulová",K522,0)</f>
        <v>0</v>
      </c>
      <c r="BJ522" s="18" t="s">
        <v>84</v>
      </c>
      <c r="BK522" s="192">
        <f>ROUND(P522*H522,2)</f>
        <v>0</v>
      </c>
      <c r="BL522" s="18" t="s">
        <v>227</v>
      </c>
      <c r="BM522" s="191" t="s">
        <v>1089</v>
      </c>
    </row>
    <row r="523" spans="1:65" s="2" customFormat="1" ht="12">
      <c r="A523" s="37"/>
      <c r="B523" s="178"/>
      <c r="C523" s="179" t="s">
        <v>1090</v>
      </c>
      <c r="D523" s="179" t="s">
        <v>150</v>
      </c>
      <c r="E523" s="180" t="s">
        <v>1091</v>
      </c>
      <c r="F523" s="181" t="s">
        <v>1092</v>
      </c>
      <c r="G523" s="182" t="s">
        <v>181</v>
      </c>
      <c r="H523" s="183">
        <v>197.68</v>
      </c>
      <c r="I523" s="184"/>
      <c r="J523" s="184"/>
      <c r="K523" s="185">
        <f>ROUND(P523*H523,2)</f>
        <v>0</v>
      </c>
      <c r="L523" s="181" t="s">
        <v>154</v>
      </c>
      <c r="M523" s="38"/>
      <c r="N523" s="186" t="s">
        <v>1</v>
      </c>
      <c r="O523" s="187" t="s">
        <v>42</v>
      </c>
      <c r="P523" s="188">
        <f>I523+J523</f>
        <v>0</v>
      </c>
      <c r="Q523" s="188">
        <f>ROUND(I523*H523,2)</f>
        <v>0</v>
      </c>
      <c r="R523" s="188">
        <f>ROUND(J523*H523,2)</f>
        <v>0</v>
      </c>
      <c r="S523" s="76"/>
      <c r="T523" s="189">
        <f>S523*H523</f>
        <v>0</v>
      </c>
      <c r="U523" s="189">
        <v>0</v>
      </c>
      <c r="V523" s="189">
        <f>U523*H523</f>
        <v>0</v>
      </c>
      <c r="W523" s="189">
        <v>0</v>
      </c>
      <c r="X523" s="190">
        <f>W523*H523</f>
        <v>0</v>
      </c>
      <c r="Y523" s="37"/>
      <c r="Z523" s="37"/>
      <c r="AA523" s="37"/>
      <c r="AB523" s="37"/>
      <c r="AC523" s="37"/>
      <c r="AD523" s="37"/>
      <c r="AE523" s="37"/>
      <c r="AR523" s="191" t="s">
        <v>227</v>
      </c>
      <c r="AT523" s="191" t="s">
        <v>150</v>
      </c>
      <c r="AU523" s="191" t="s">
        <v>86</v>
      </c>
      <c r="AY523" s="18" t="s">
        <v>148</v>
      </c>
      <c r="BE523" s="192">
        <f>IF(O523="základní",K523,0)</f>
        <v>0</v>
      </c>
      <c r="BF523" s="192">
        <f>IF(O523="snížená",K523,0)</f>
        <v>0</v>
      </c>
      <c r="BG523" s="192">
        <f>IF(O523="zákl. přenesená",K523,0)</f>
        <v>0</v>
      </c>
      <c r="BH523" s="192">
        <f>IF(O523="sníž. přenesená",K523,0)</f>
        <v>0</v>
      </c>
      <c r="BI523" s="192">
        <f>IF(O523="nulová",K523,0)</f>
        <v>0</v>
      </c>
      <c r="BJ523" s="18" t="s">
        <v>84</v>
      </c>
      <c r="BK523" s="192">
        <f>ROUND(P523*H523,2)</f>
        <v>0</v>
      </c>
      <c r="BL523" s="18" t="s">
        <v>227</v>
      </c>
      <c r="BM523" s="191" t="s">
        <v>1093</v>
      </c>
    </row>
    <row r="524" spans="1:51" s="13" customFormat="1" ht="12">
      <c r="A524" s="13"/>
      <c r="B524" s="193"/>
      <c r="C524" s="13"/>
      <c r="D524" s="194" t="s">
        <v>157</v>
      </c>
      <c r="E524" s="195" t="s">
        <v>1</v>
      </c>
      <c r="F524" s="196" t="s">
        <v>1094</v>
      </c>
      <c r="G524" s="13"/>
      <c r="H524" s="197">
        <v>170.8</v>
      </c>
      <c r="I524" s="198"/>
      <c r="J524" s="198"/>
      <c r="K524" s="13"/>
      <c r="L524" s="13"/>
      <c r="M524" s="193"/>
      <c r="N524" s="199"/>
      <c r="O524" s="200"/>
      <c r="P524" s="200"/>
      <c r="Q524" s="200"/>
      <c r="R524" s="200"/>
      <c r="S524" s="200"/>
      <c r="T524" s="200"/>
      <c r="U524" s="200"/>
      <c r="V524" s="200"/>
      <c r="W524" s="200"/>
      <c r="X524" s="201"/>
      <c r="Y524" s="13"/>
      <c r="Z524" s="13"/>
      <c r="AA524" s="13"/>
      <c r="AB524" s="13"/>
      <c r="AC524" s="13"/>
      <c r="AD524" s="13"/>
      <c r="AE524" s="13"/>
      <c r="AT524" s="195" t="s">
        <v>157</v>
      </c>
      <c r="AU524" s="195" t="s">
        <v>86</v>
      </c>
      <c r="AV524" s="13" t="s">
        <v>86</v>
      </c>
      <c r="AW524" s="13" t="s">
        <v>4</v>
      </c>
      <c r="AX524" s="13" t="s">
        <v>79</v>
      </c>
      <c r="AY524" s="195" t="s">
        <v>148</v>
      </c>
    </row>
    <row r="525" spans="1:51" s="13" customFormat="1" ht="12">
      <c r="A525" s="13"/>
      <c r="B525" s="193"/>
      <c r="C525" s="13"/>
      <c r="D525" s="194" t="s">
        <v>157</v>
      </c>
      <c r="E525" s="195" t="s">
        <v>1</v>
      </c>
      <c r="F525" s="196" t="s">
        <v>1095</v>
      </c>
      <c r="G525" s="13"/>
      <c r="H525" s="197">
        <v>26.88</v>
      </c>
      <c r="I525" s="198"/>
      <c r="J525" s="198"/>
      <c r="K525" s="13"/>
      <c r="L525" s="13"/>
      <c r="M525" s="193"/>
      <c r="N525" s="199"/>
      <c r="O525" s="200"/>
      <c r="P525" s="200"/>
      <c r="Q525" s="200"/>
      <c r="R525" s="200"/>
      <c r="S525" s="200"/>
      <c r="T525" s="200"/>
      <c r="U525" s="200"/>
      <c r="V525" s="200"/>
      <c r="W525" s="200"/>
      <c r="X525" s="201"/>
      <c r="Y525" s="13"/>
      <c r="Z525" s="13"/>
      <c r="AA525" s="13"/>
      <c r="AB525" s="13"/>
      <c r="AC525" s="13"/>
      <c r="AD525" s="13"/>
      <c r="AE525" s="13"/>
      <c r="AT525" s="195" t="s">
        <v>157</v>
      </c>
      <c r="AU525" s="195" t="s">
        <v>86</v>
      </c>
      <c r="AV525" s="13" t="s">
        <v>86</v>
      </c>
      <c r="AW525" s="13" t="s">
        <v>4</v>
      </c>
      <c r="AX525" s="13" t="s">
        <v>79</v>
      </c>
      <c r="AY525" s="195" t="s">
        <v>148</v>
      </c>
    </row>
    <row r="526" spans="1:51" s="14" customFormat="1" ht="12">
      <c r="A526" s="14"/>
      <c r="B526" s="212"/>
      <c r="C526" s="14"/>
      <c r="D526" s="194" t="s">
        <v>157</v>
      </c>
      <c r="E526" s="213" t="s">
        <v>1</v>
      </c>
      <c r="F526" s="214" t="s">
        <v>223</v>
      </c>
      <c r="G526" s="14"/>
      <c r="H526" s="215">
        <v>197.68</v>
      </c>
      <c r="I526" s="216"/>
      <c r="J526" s="216"/>
      <c r="K526" s="14"/>
      <c r="L526" s="14"/>
      <c r="M526" s="212"/>
      <c r="N526" s="217"/>
      <c r="O526" s="218"/>
      <c r="P526" s="218"/>
      <c r="Q526" s="218"/>
      <c r="R526" s="218"/>
      <c r="S526" s="218"/>
      <c r="T526" s="218"/>
      <c r="U526" s="218"/>
      <c r="V526" s="218"/>
      <c r="W526" s="218"/>
      <c r="X526" s="219"/>
      <c r="Y526" s="14"/>
      <c r="Z526" s="14"/>
      <c r="AA526" s="14"/>
      <c r="AB526" s="14"/>
      <c r="AC526" s="14"/>
      <c r="AD526" s="14"/>
      <c r="AE526" s="14"/>
      <c r="AT526" s="213" t="s">
        <v>157</v>
      </c>
      <c r="AU526" s="213" t="s">
        <v>86</v>
      </c>
      <c r="AV526" s="14" t="s">
        <v>155</v>
      </c>
      <c r="AW526" s="14" t="s">
        <v>4</v>
      </c>
      <c r="AX526" s="14" t="s">
        <v>84</v>
      </c>
      <c r="AY526" s="213" t="s">
        <v>148</v>
      </c>
    </row>
    <row r="527" spans="1:65" s="2" customFormat="1" ht="16.5" customHeight="1">
      <c r="A527" s="37"/>
      <c r="B527" s="178"/>
      <c r="C527" s="202" t="s">
        <v>1096</v>
      </c>
      <c r="D527" s="202" t="s">
        <v>168</v>
      </c>
      <c r="E527" s="203" t="s">
        <v>1097</v>
      </c>
      <c r="F527" s="204" t="s">
        <v>1098</v>
      </c>
      <c r="G527" s="205" t="s">
        <v>181</v>
      </c>
      <c r="H527" s="206">
        <v>197.68</v>
      </c>
      <c r="I527" s="207"/>
      <c r="J527" s="208"/>
      <c r="K527" s="209">
        <f>ROUND(P527*H527,2)</f>
        <v>0</v>
      </c>
      <c r="L527" s="204" t="s">
        <v>1</v>
      </c>
      <c r="M527" s="210"/>
      <c r="N527" s="211" t="s">
        <v>1</v>
      </c>
      <c r="O527" s="187" t="s">
        <v>42</v>
      </c>
      <c r="P527" s="188">
        <f>I527+J527</f>
        <v>0</v>
      </c>
      <c r="Q527" s="188">
        <f>ROUND(I527*H527,2)</f>
        <v>0</v>
      </c>
      <c r="R527" s="188">
        <f>ROUND(J527*H527,2)</f>
        <v>0</v>
      </c>
      <c r="S527" s="76"/>
      <c r="T527" s="189">
        <f>S527*H527</f>
        <v>0</v>
      </c>
      <c r="U527" s="189">
        <v>0</v>
      </c>
      <c r="V527" s="189">
        <f>U527*H527</f>
        <v>0</v>
      </c>
      <c r="W527" s="189">
        <v>0</v>
      </c>
      <c r="X527" s="190">
        <f>W527*H527</f>
        <v>0</v>
      </c>
      <c r="Y527" s="37"/>
      <c r="Z527" s="37"/>
      <c r="AA527" s="37"/>
      <c r="AB527" s="37"/>
      <c r="AC527" s="37"/>
      <c r="AD527" s="37"/>
      <c r="AE527" s="37"/>
      <c r="AR527" s="191" t="s">
        <v>310</v>
      </c>
      <c r="AT527" s="191" t="s">
        <v>168</v>
      </c>
      <c r="AU527" s="191" t="s">
        <v>86</v>
      </c>
      <c r="AY527" s="18" t="s">
        <v>148</v>
      </c>
      <c r="BE527" s="192">
        <f>IF(O527="základní",K527,0)</f>
        <v>0</v>
      </c>
      <c r="BF527" s="192">
        <f>IF(O527="snížená",K527,0)</f>
        <v>0</v>
      </c>
      <c r="BG527" s="192">
        <f>IF(O527="zákl. přenesená",K527,0)</f>
        <v>0</v>
      </c>
      <c r="BH527" s="192">
        <f>IF(O527="sníž. přenesená",K527,0)</f>
        <v>0</v>
      </c>
      <c r="BI527" s="192">
        <f>IF(O527="nulová",K527,0)</f>
        <v>0</v>
      </c>
      <c r="BJ527" s="18" t="s">
        <v>84</v>
      </c>
      <c r="BK527" s="192">
        <f>ROUND(P527*H527,2)</f>
        <v>0</v>
      </c>
      <c r="BL527" s="18" t="s">
        <v>227</v>
      </c>
      <c r="BM527" s="191" t="s">
        <v>1099</v>
      </c>
    </row>
    <row r="528" spans="1:51" s="13" customFormat="1" ht="12">
      <c r="A528" s="13"/>
      <c r="B528" s="193"/>
      <c r="C528" s="13"/>
      <c r="D528" s="194" t="s">
        <v>157</v>
      </c>
      <c r="E528" s="195" t="s">
        <v>1</v>
      </c>
      <c r="F528" s="196" t="s">
        <v>1100</v>
      </c>
      <c r="G528" s="13"/>
      <c r="H528" s="197">
        <v>197.68</v>
      </c>
      <c r="I528" s="198"/>
      <c r="J528" s="198"/>
      <c r="K528" s="13"/>
      <c r="L528" s="13"/>
      <c r="M528" s="193"/>
      <c r="N528" s="199"/>
      <c r="O528" s="200"/>
      <c r="P528" s="200"/>
      <c r="Q528" s="200"/>
      <c r="R528" s="200"/>
      <c r="S528" s="200"/>
      <c r="T528" s="200"/>
      <c r="U528" s="200"/>
      <c r="V528" s="200"/>
      <c r="W528" s="200"/>
      <c r="X528" s="201"/>
      <c r="Y528" s="13"/>
      <c r="Z528" s="13"/>
      <c r="AA528" s="13"/>
      <c r="AB528" s="13"/>
      <c r="AC528" s="13"/>
      <c r="AD528" s="13"/>
      <c r="AE528" s="13"/>
      <c r="AT528" s="195" t="s">
        <v>157</v>
      </c>
      <c r="AU528" s="195" t="s">
        <v>86</v>
      </c>
      <c r="AV528" s="13" t="s">
        <v>86</v>
      </c>
      <c r="AW528" s="13" t="s">
        <v>4</v>
      </c>
      <c r="AX528" s="13" t="s">
        <v>84</v>
      </c>
      <c r="AY528" s="195" t="s">
        <v>148</v>
      </c>
    </row>
    <row r="529" spans="1:65" s="2" customFormat="1" ht="16.5" customHeight="1">
      <c r="A529" s="37"/>
      <c r="B529" s="178"/>
      <c r="C529" s="202" t="s">
        <v>1101</v>
      </c>
      <c r="D529" s="202" t="s">
        <v>168</v>
      </c>
      <c r="E529" s="203" t="s">
        <v>1102</v>
      </c>
      <c r="F529" s="204" t="s">
        <v>1103</v>
      </c>
      <c r="G529" s="205" t="s">
        <v>181</v>
      </c>
      <c r="H529" s="206">
        <v>26.88</v>
      </c>
      <c r="I529" s="207"/>
      <c r="J529" s="208"/>
      <c r="K529" s="209">
        <f>ROUND(P529*H529,2)</f>
        <v>0</v>
      </c>
      <c r="L529" s="204" t="s">
        <v>1</v>
      </c>
      <c r="M529" s="210"/>
      <c r="N529" s="211" t="s">
        <v>1</v>
      </c>
      <c r="O529" s="187" t="s">
        <v>42</v>
      </c>
      <c r="P529" s="188">
        <f>I529+J529</f>
        <v>0</v>
      </c>
      <c r="Q529" s="188">
        <f>ROUND(I529*H529,2)</f>
        <v>0</v>
      </c>
      <c r="R529" s="188">
        <f>ROUND(J529*H529,2)</f>
        <v>0</v>
      </c>
      <c r="S529" s="76"/>
      <c r="T529" s="189">
        <f>S529*H529</f>
        <v>0</v>
      </c>
      <c r="U529" s="189">
        <v>0</v>
      </c>
      <c r="V529" s="189">
        <f>U529*H529</f>
        <v>0</v>
      </c>
      <c r="W529" s="189">
        <v>0</v>
      </c>
      <c r="X529" s="190">
        <f>W529*H529</f>
        <v>0</v>
      </c>
      <c r="Y529" s="37"/>
      <c r="Z529" s="37"/>
      <c r="AA529" s="37"/>
      <c r="AB529" s="37"/>
      <c r="AC529" s="37"/>
      <c r="AD529" s="37"/>
      <c r="AE529" s="37"/>
      <c r="AR529" s="191" t="s">
        <v>310</v>
      </c>
      <c r="AT529" s="191" t="s">
        <v>168</v>
      </c>
      <c r="AU529" s="191" t="s">
        <v>86</v>
      </c>
      <c r="AY529" s="18" t="s">
        <v>148</v>
      </c>
      <c r="BE529" s="192">
        <f>IF(O529="základní",K529,0)</f>
        <v>0</v>
      </c>
      <c r="BF529" s="192">
        <f>IF(O529="snížená",K529,0)</f>
        <v>0</v>
      </c>
      <c r="BG529" s="192">
        <f>IF(O529="zákl. přenesená",K529,0)</f>
        <v>0</v>
      </c>
      <c r="BH529" s="192">
        <f>IF(O529="sníž. přenesená",K529,0)</f>
        <v>0</v>
      </c>
      <c r="BI529" s="192">
        <f>IF(O529="nulová",K529,0)</f>
        <v>0</v>
      </c>
      <c r="BJ529" s="18" t="s">
        <v>84</v>
      </c>
      <c r="BK529" s="192">
        <f>ROUND(P529*H529,2)</f>
        <v>0</v>
      </c>
      <c r="BL529" s="18" t="s">
        <v>227</v>
      </c>
      <c r="BM529" s="191" t="s">
        <v>1104</v>
      </c>
    </row>
    <row r="530" spans="1:51" s="13" customFormat="1" ht="12">
      <c r="A530" s="13"/>
      <c r="B530" s="193"/>
      <c r="C530" s="13"/>
      <c r="D530" s="194" t="s">
        <v>157</v>
      </c>
      <c r="E530" s="195" t="s">
        <v>1</v>
      </c>
      <c r="F530" s="196" t="s">
        <v>1105</v>
      </c>
      <c r="G530" s="13"/>
      <c r="H530" s="197">
        <v>26.88</v>
      </c>
      <c r="I530" s="198"/>
      <c r="J530" s="198"/>
      <c r="K530" s="13"/>
      <c r="L530" s="13"/>
      <c r="M530" s="193"/>
      <c r="N530" s="199"/>
      <c r="O530" s="200"/>
      <c r="P530" s="200"/>
      <c r="Q530" s="200"/>
      <c r="R530" s="200"/>
      <c r="S530" s="200"/>
      <c r="T530" s="200"/>
      <c r="U530" s="200"/>
      <c r="V530" s="200"/>
      <c r="W530" s="200"/>
      <c r="X530" s="201"/>
      <c r="Y530" s="13"/>
      <c r="Z530" s="13"/>
      <c r="AA530" s="13"/>
      <c r="AB530" s="13"/>
      <c r="AC530" s="13"/>
      <c r="AD530" s="13"/>
      <c r="AE530" s="13"/>
      <c r="AT530" s="195" t="s">
        <v>157</v>
      </c>
      <c r="AU530" s="195" t="s">
        <v>86</v>
      </c>
      <c r="AV530" s="13" t="s">
        <v>86</v>
      </c>
      <c r="AW530" s="13" t="s">
        <v>4</v>
      </c>
      <c r="AX530" s="13" t="s">
        <v>84</v>
      </c>
      <c r="AY530" s="195" t="s">
        <v>148</v>
      </c>
    </row>
    <row r="531" spans="1:65" s="2" customFormat="1" ht="24.15" customHeight="1">
      <c r="A531" s="37"/>
      <c r="B531" s="178"/>
      <c r="C531" s="179" t="s">
        <v>1106</v>
      </c>
      <c r="D531" s="179" t="s">
        <v>150</v>
      </c>
      <c r="E531" s="180" t="s">
        <v>1107</v>
      </c>
      <c r="F531" s="181" t="s">
        <v>1108</v>
      </c>
      <c r="G531" s="182" t="s">
        <v>674</v>
      </c>
      <c r="H531" s="228"/>
      <c r="I531" s="184"/>
      <c r="J531" s="184"/>
      <c r="K531" s="185">
        <f>ROUND(P531*H531,2)</f>
        <v>0</v>
      </c>
      <c r="L531" s="181" t="s">
        <v>154</v>
      </c>
      <c r="M531" s="38"/>
      <c r="N531" s="186" t="s">
        <v>1</v>
      </c>
      <c r="O531" s="187" t="s">
        <v>42</v>
      </c>
      <c r="P531" s="188">
        <f>I531+J531</f>
        <v>0</v>
      </c>
      <c r="Q531" s="188">
        <f>ROUND(I531*H531,2)</f>
        <v>0</v>
      </c>
      <c r="R531" s="188">
        <f>ROUND(J531*H531,2)</f>
        <v>0</v>
      </c>
      <c r="S531" s="76"/>
      <c r="T531" s="189">
        <f>S531*H531</f>
        <v>0</v>
      </c>
      <c r="U531" s="189">
        <v>0</v>
      </c>
      <c r="V531" s="189">
        <f>U531*H531</f>
        <v>0</v>
      </c>
      <c r="W531" s="189">
        <v>0</v>
      </c>
      <c r="X531" s="190">
        <f>W531*H531</f>
        <v>0</v>
      </c>
      <c r="Y531" s="37"/>
      <c r="Z531" s="37"/>
      <c r="AA531" s="37"/>
      <c r="AB531" s="37"/>
      <c r="AC531" s="37"/>
      <c r="AD531" s="37"/>
      <c r="AE531" s="37"/>
      <c r="AR531" s="191" t="s">
        <v>227</v>
      </c>
      <c r="AT531" s="191" t="s">
        <v>150</v>
      </c>
      <c r="AU531" s="191" t="s">
        <v>86</v>
      </c>
      <c r="AY531" s="18" t="s">
        <v>148</v>
      </c>
      <c r="BE531" s="192">
        <f>IF(O531="základní",K531,0)</f>
        <v>0</v>
      </c>
      <c r="BF531" s="192">
        <f>IF(O531="snížená",K531,0)</f>
        <v>0</v>
      </c>
      <c r="BG531" s="192">
        <f>IF(O531="zákl. přenesená",K531,0)</f>
        <v>0</v>
      </c>
      <c r="BH531" s="192">
        <f>IF(O531="sníž. přenesená",K531,0)</f>
        <v>0</v>
      </c>
      <c r="BI531" s="192">
        <f>IF(O531="nulová",K531,0)</f>
        <v>0</v>
      </c>
      <c r="BJ531" s="18" t="s">
        <v>84</v>
      </c>
      <c r="BK531" s="192">
        <f>ROUND(P531*H531,2)</f>
        <v>0</v>
      </c>
      <c r="BL531" s="18" t="s">
        <v>227</v>
      </c>
      <c r="BM531" s="191" t="s">
        <v>1109</v>
      </c>
    </row>
    <row r="532" spans="1:63" s="12" customFormat="1" ht="22.8" customHeight="1">
      <c r="A532" s="12"/>
      <c r="B532" s="164"/>
      <c r="C532" s="12"/>
      <c r="D532" s="165" t="s">
        <v>78</v>
      </c>
      <c r="E532" s="176" t="s">
        <v>1110</v>
      </c>
      <c r="F532" s="176" t="s">
        <v>1111</v>
      </c>
      <c r="G532" s="12"/>
      <c r="H532" s="12"/>
      <c r="I532" s="167"/>
      <c r="J532" s="167"/>
      <c r="K532" s="177">
        <f>BK532</f>
        <v>0</v>
      </c>
      <c r="L532" s="12"/>
      <c r="M532" s="164"/>
      <c r="N532" s="169"/>
      <c r="O532" s="170"/>
      <c r="P532" s="170"/>
      <c r="Q532" s="171">
        <f>SUM(Q533:Q543)</f>
        <v>0</v>
      </c>
      <c r="R532" s="171">
        <f>SUM(R533:R543)</f>
        <v>0</v>
      </c>
      <c r="S532" s="170"/>
      <c r="T532" s="172">
        <f>SUM(T533:T543)</f>
        <v>0</v>
      </c>
      <c r="U532" s="170"/>
      <c r="V532" s="172">
        <f>SUM(V533:V543)</f>
        <v>0.00387744</v>
      </c>
      <c r="W532" s="170"/>
      <c r="X532" s="173">
        <f>SUM(X533:X543)</f>
        <v>0</v>
      </c>
      <c r="Y532" s="12"/>
      <c r="Z532" s="12"/>
      <c r="AA532" s="12"/>
      <c r="AB532" s="12"/>
      <c r="AC532" s="12"/>
      <c r="AD532" s="12"/>
      <c r="AE532" s="12"/>
      <c r="AR532" s="165" t="s">
        <v>86</v>
      </c>
      <c r="AT532" s="174" t="s">
        <v>78</v>
      </c>
      <c r="AU532" s="174" t="s">
        <v>84</v>
      </c>
      <c r="AY532" s="165" t="s">
        <v>148</v>
      </c>
      <c r="BK532" s="175">
        <f>SUM(BK533:BK543)</f>
        <v>0</v>
      </c>
    </row>
    <row r="533" spans="1:65" s="2" customFormat="1" ht="24.15" customHeight="1">
      <c r="A533" s="37"/>
      <c r="B533" s="178"/>
      <c r="C533" s="179" t="s">
        <v>1112</v>
      </c>
      <c r="D533" s="179" t="s">
        <v>150</v>
      </c>
      <c r="E533" s="180" t="s">
        <v>1113</v>
      </c>
      <c r="F533" s="181" t="s">
        <v>1114</v>
      </c>
      <c r="G533" s="182" t="s">
        <v>181</v>
      </c>
      <c r="H533" s="183">
        <v>8.6</v>
      </c>
      <c r="I533" s="184"/>
      <c r="J533" s="184"/>
      <c r="K533" s="185">
        <f>ROUND(P533*H533,2)</f>
        <v>0</v>
      </c>
      <c r="L533" s="181" t="s">
        <v>154</v>
      </c>
      <c r="M533" s="38"/>
      <c r="N533" s="186" t="s">
        <v>1</v>
      </c>
      <c r="O533" s="187" t="s">
        <v>42</v>
      </c>
      <c r="P533" s="188">
        <f>I533+J533</f>
        <v>0</v>
      </c>
      <c r="Q533" s="188">
        <f>ROUND(I533*H533,2)</f>
        <v>0</v>
      </c>
      <c r="R533" s="188">
        <f>ROUND(J533*H533,2)</f>
        <v>0</v>
      </c>
      <c r="S533" s="76"/>
      <c r="T533" s="189">
        <f>S533*H533</f>
        <v>0</v>
      </c>
      <c r="U533" s="189">
        <v>6E-05</v>
      </c>
      <c r="V533" s="189">
        <f>U533*H533</f>
        <v>0.000516</v>
      </c>
      <c r="W533" s="189">
        <v>0</v>
      </c>
      <c r="X533" s="190">
        <f>W533*H533</f>
        <v>0</v>
      </c>
      <c r="Y533" s="37"/>
      <c r="Z533" s="37"/>
      <c r="AA533" s="37"/>
      <c r="AB533" s="37"/>
      <c r="AC533" s="37"/>
      <c r="AD533" s="37"/>
      <c r="AE533" s="37"/>
      <c r="AR533" s="191" t="s">
        <v>227</v>
      </c>
      <c r="AT533" s="191" t="s">
        <v>150</v>
      </c>
      <c r="AU533" s="191" t="s">
        <v>86</v>
      </c>
      <c r="AY533" s="18" t="s">
        <v>148</v>
      </c>
      <c r="BE533" s="192">
        <f>IF(O533="základní",K533,0)</f>
        <v>0</v>
      </c>
      <c r="BF533" s="192">
        <f>IF(O533="snížená",K533,0)</f>
        <v>0</v>
      </c>
      <c r="BG533" s="192">
        <f>IF(O533="zákl. přenesená",K533,0)</f>
        <v>0</v>
      </c>
      <c r="BH533" s="192">
        <f>IF(O533="sníž. přenesená",K533,0)</f>
        <v>0</v>
      </c>
      <c r="BI533" s="192">
        <f>IF(O533="nulová",K533,0)</f>
        <v>0</v>
      </c>
      <c r="BJ533" s="18" t="s">
        <v>84</v>
      </c>
      <c r="BK533" s="192">
        <f>ROUND(P533*H533,2)</f>
        <v>0</v>
      </c>
      <c r="BL533" s="18" t="s">
        <v>227</v>
      </c>
      <c r="BM533" s="191" t="s">
        <v>1115</v>
      </c>
    </row>
    <row r="534" spans="1:65" s="2" customFormat="1" ht="24.15" customHeight="1">
      <c r="A534" s="37"/>
      <c r="B534" s="178"/>
      <c r="C534" s="179" t="s">
        <v>1116</v>
      </c>
      <c r="D534" s="179" t="s">
        <v>150</v>
      </c>
      <c r="E534" s="180" t="s">
        <v>1117</v>
      </c>
      <c r="F534" s="181" t="s">
        <v>1118</v>
      </c>
      <c r="G534" s="182" t="s">
        <v>181</v>
      </c>
      <c r="H534" s="183">
        <v>8.6</v>
      </c>
      <c r="I534" s="184"/>
      <c r="J534" s="184"/>
      <c r="K534" s="185">
        <f>ROUND(P534*H534,2)</f>
        <v>0</v>
      </c>
      <c r="L534" s="181" t="s">
        <v>154</v>
      </c>
      <c r="M534" s="38"/>
      <c r="N534" s="186" t="s">
        <v>1</v>
      </c>
      <c r="O534" s="187" t="s">
        <v>42</v>
      </c>
      <c r="P534" s="188">
        <f>I534+J534</f>
        <v>0</v>
      </c>
      <c r="Q534" s="188">
        <f>ROUND(I534*H534,2)</f>
        <v>0</v>
      </c>
      <c r="R534" s="188">
        <f>ROUND(J534*H534,2)</f>
        <v>0</v>
      </c>
      <c r="S534" s="76"/>
      <c r="T534" s="189">
        <f>S534*H534</f>
        <v>0</v>
      </c>
      <c r="U534" s="189">
        <v>7E-05</v>
      </c>
      <c r="V534" s="189">
        <f>U534*H534</f>
        <v>0.0006019999999999999</v>
      </c>
      <c r="W534" s="189">
        <v>0</v>
      </c>
      <c r="X534" s="190">
        <f>W534*H534</f>
        <v>0</v>
      </c>
      <c r="Y534" s="37"/>
      <c r="Z534" s="37"/>
      <c r="AA534" s="37"/>
      <c r="AB534" s="37"/>
      <c r="AC534" s="37"/>
      <c r="AD534" s="37"/>
      <c r="AE534" s="37"/>
      <c r="AR534" s="191" t="s">
        <v>227</v>
      </c>
      <c r="AT534" s="191" t="s">
        <v>150</v>
      </c>
      <c r="AU534" s="191" t="s">
        <v>86</v>
      </c>
      <c r="AY534" s="18" t="s">
        <v>148</v>
      </c>
      <c r="BE534" s="192">
        <f>IF(O534="základní",K534,0)</f>
        <v>0</v>
      </c>
      <c r="BF534" s="192">
        <f>IF(O534="snížená",K534,0)</f>
        <v>0</v>
      </c>
      <c r="BG534" s="192">
        <f>IF(O534="zákl. přenesená",K534,0)</f>
        <v>0</v>
      </c>
      <c r="BH534" s="192">
        <f>IF(O534="sníž. přenesená",K534,0)</f>
        <v>0</v>
      </c>
      <c r="BI534" s="192">
        <f>IF(O534="nulová",K534,0)</f>
        <v>0</v>
      </c>
      <c r="BJ534" s="18" t="s">
        <v>84</v>
      </c>
      <c r="BK534" s="192">
        <f>ROUND(P534*H534,2)</f>
        <v>0</v>
      </c>
      <c r="BL534" s="18" t="s">
        <v>227</v>
      </c>
      <c r="BM534" s="191" t="s">
        <v>1119</v>
      </c>
    </row>
    <row r="535" spans="1:65" s="2" customFormat="1" ht="24.15" customHeight="1">
      <c r="A535" s="37"/>
      <c r="B535" s="178"/>
      <c r="C535" s="179" t="s">
        <v>1120</v>
      </c>
      <c r="D535" s="179" t="s">
        <v>150</v>
      </c>
      <c r="E535" s="180" t="s">
        <v>1121</v>
      </c>
      <c r="F535" s="181" t="s">
        <v>1122</v>
      </c>
      <c r="G535" s="182" t="s">
        <v>181</v>
      </c>
      <c r="H535" s="183">
        <v>8.6</v>
      </c>
      <c r="I535" s="184"/>
      <c r="J535" s="184"/>
      <c r="K535" s="185">
        <f>ROUND(P535*H535,2)</f>
        <v>0</v>
      </c>
      <c r="L535" s="181" t="s">
        <v>154</v>
      </c>
      <c r="M535" s="38"/>
      <c r="N535" s="186" t="s">
        <v>1</v>
      </c>
      <c r="O535" s="187" t="s">
        <v>42</v>
      </c>
      <c r="P535" s="188">
        <f>I535+J535</f>
        <v>0</v>
      </c>
      <c r="Q535" s="188">
        <f>ROUND(I535*H535,2)</f>
        <v>0</v>
      </c>
      <c r="R535" s="188">
        <f>ROUND(J535*H535,2)</f>
        <v>0</v>
      </c>
      <c r="S535" s="76"/>
      <c r="T535" s="189">
        <f>S535*H535</f>
        <v>0</v>
      </c>
      <c r="U535" s="189">
        <v>0.00029</v>
      </c>
      <c r="V535" s="189">
        <f>U535*H535</f>
        <v>0.002494</v>
      </c>
      <c r="W535" s="189">
        <v>0</v>
      </c>
      <c r="X535" s="190">
        <f>W535*H535</f>
        <v>0</v>
      </c>
      <c r="Y535" s="37"/>
      <c r="Z535" s="37"/>
      <c r="AA535" s="37"/>
      <c r="AB535" s="37"/>
      <c r="AC535" s="37"/>
      <c r="AD535" s="37"/>
      <c r="AE535" s="37"/>
      <c r="AR535" s="191" t="s">
        <v>227</v>
      </c>
      <c r="AT535" s="191" t="s">
        <v>150</v>
      </c>
      <c r="AU535" s="191" t="s">
        <v>86</v>
      </c>
      <c r="AY535" s="18" t="s">
        <v>148</v>
      </c>
      <c r="BE535" s="192">
        <f>IF(O535="základní",K535,0)</f>
        <v>0</v>
      </c>
      <c r="BF535" s="192">
        <f>IF(O535="snížená",K535,0)</f>
        <v>0</v>
      </c>
      <c r="BG535" s="192">
        <f>IF(O535="zákl. přenesená",K535,0)</f>
        <v>0</v>
      </c>
      <c r="BH535" s="192">
        <f>IF(O535="sníž. přenesená",K535,0)</f>
        <v>0</v>
      </c>
      <c r="BI535" s="192">
        <f>IF(O535="nulová",K535,0)</f>
        <v>0</v>
      </c>
      <c r="BJ535" s="18" t="s">
        <v>84</v>
      </c>
      <c r="BK535" s="192">
        <f>ROUND(P535*H535,2)</f>
        <v>0</v>
      </c>
      <c r="BL535" s="18" t="s">
        <v>227</v>
      </c>
      <c r="BM535" s="191" t="s">
        <v>1123</v>
      </c>
    </row>
    <row r="536" spans="1:51" s="13" customFormat="1" ht="12">
      <c r="A536" s="13"/>
      <c r="B536" s="193"/>
      <c r="C536" s="13"/>
      <c r="D536" s="194" t="s">
        <v>157</v>
      </c>
      <c r="E536" s="195" t="s">
        <v>1</v>
      </c>
      <c r="F536" s="196" t="s">
        <v>1124</v>
      </c>
      <c r="G536" s="13"/>
      <c r="H536" s="197">
        <v>8.6</v>
      </c>
      <c r="I536" s="198"/>
      <c r="J536" s="198"/>
      <c r="K536" s="13"/>
      <c r="L536" s="13"/>
      <c r="M536" s="193"/>
      <c r="N536" s="199"/>
      <c r="O536" s="200"/>
      <c r="P536" s="200"/>
      <c r="Q536" s="200"/>
      <c r="R536" s="200"/>
      <c r="S536" s="200"/>
      <c r="T536" s="200"/>
      <c r="U536" s="200"/>
      <c r="V536" s="200"/>
      <c r="W536" s="200"/>
      <c r="X536" s="201"/>
      <c r="Y536" s="13"/>
      <c r="Z536" s="13"/>
      <c r="AA536" s="13"/>
      <c r="AB536" s="13"/>
      <c r="AC536" s="13"/>
      <c r="AD536" s="13"/>
      <c r="AE536" s="13"/>
      <c r="AT536" s="195" t="s">
        <v>157</v>
      </c>
      <c r="AU536" s="195" t="s">
        <v>86</v>
      </c>
      <c r="AV536" s="13" t="s">
        <v>86</v>
      </c>
      <c r="AW536" s="13" t="s">
        <v>4</v>
      </c>
      <c r="AX536" s="13" t="s">
        <v>84</v>
      </c>
      <c r="AY536" s="195" t="s">
        <v>148</v>
      </c>
    </row>
    <row r="537" spans="1:65" s="2" customFormat="1" ht="37.8" customHeight="1">
      <c r="A537" s="37"/>
      <c r="B537" s="178"/>
      <c r="C537" s="179" t="s">
        <v>1125</v>
      </c>
      <c r="D537" s="179" t="s">
        <v>150</v>
      </c>
      <c r="E537" s="180" t="s">
        <v>1126</v>
      </c>
      <c r="F537" s="181" t="s">
        <v>1127</v>
      </c>
      <c r="G537" s="182" t="s">
        <v>166</v>
      </c>
      <c r="H537" s="183">
        <v>1</v>
      </c>
      <c r="I537" s="184"/>
      <c r="J537" s="184"/>
      <c r="K537" s="185">
        <f>ROUND(P537*H537,2)</f>
        <v>0</v>
      </c>
      <c r="L537" s="181" t="s">
        <v>1</v>
      </c>
      <c r="M537" s="38"/>
      <c r="N537" s="186" t="s">
        <v>1</v>
      </c>
      <c r="O537" s="187" t="s">
        <v>42</v>
      </c>
      <c r="P537" s="188">
        <f>I537+J537</f>
        <v>0</v>
      </c>
      <c r="Q537" s="188">
        <f>ROUND(I537*H537,2)</f>
        <v>0</v>
      </c>
      <c r="R537" s="188">
        <f>ROUND(J537*H537,2)</f>
        <v>0</v>
      </c>
      <c r="S537" s="76"/>
      <c r="T537" s="189">
        <f>S537*H537</f>
        <v>0</v>
      </c>
      <c r="U537" s="189">
        <v>0</v>
      </c>
      <c r="V537" s="189">
        <f>U537*H537</f>
        <v>0</v>
      </c>
      <c r="W537" s="189">
        <v>0</v>
      </c>
      <c r="X537" s="190">
        <f>W537*H537</f>
        <v>0</v>
      </c>
      <c r="Y537" s="37"/>
      <c r="Z537" s="37"/>
      <c r="AA537" s="37"/>
      <c r="AB537" s="37"/>
      <c r="AC537" s="37"/>
      <c r="AD537" s="37"/>
      <c r="AE537" s="37"/>
      <c r="AR537" s="191" t="s">
        <v>227</v>
      </c>
      <c r="AT537" s="191" t="s">
        <v>150</v>
      </c>
      <c r="AU537" s="191" t="s">
        <v>86</v>
      </c>
      <c r="AY537" s="18" t="s">
        <v>148</v>
      </c>
      <c r="BE537" s="192">
        <f>IF(O537="základní",K537,0)</f>
        <v>0</v>
      </c>
      <c r="BF537" s="192">
        <f>IF(O537="snížená",K537,0)</f>
        <v>0</v>
      </c>
      <c r="BG537" s="192">
        <f>IF(O537="zákl. přenesená",K537,0)</f>
        <v>0</v>
      </c>
      <c r="BH537" s="192">
        <f>IF(O537="sníž. přenesená",K537,0)</f>
        <v>0</v>
      </c>
      <c r="BI537" s="192">
        <f>IF(O537="nulová",K537,0)</f>
        <v>0</v>
      </c>
      <c r="BJ537" s="18" t="s">
        <v>84</v>
      </c>
      <c r="BK537" s="192">
        <f>ROUND(P537*H537,2)</f>
        <v>0</v>
      </c>
      <c r="BL537" s="18" t="s">
        <v>227</v>
      </c>
      <c r="BM537" s="191" t="s">
        <v>1128</v>
      </c>
    </row>
    <row r="538" spans="1:65" s="2" customFormat="1" ht="24.15" customHeight="1">
      <c r="A538" s="37"/>
      <c r="B538" s="178"/>
      <c r="C538" s="179" t="s">
        <v>1129</v>
      </c>
      <c r="D538" s="179" t="s">
        <v>150</v>
      </c>
      <c r="E538" s="180" t="s">
        <v>1130</v>
      </c>
      <c r="F538" s="181" t="s">
        <v>1131</v>
      </c>
      <c r="G538" s="182" t="s">
        <v>166</v>
      </c>
      <c r="H538" s="183">
        <v>1</v>
      </c>
      <c r="I538" s="184"/>
      <c r="J538" s="184"/>
      <c r="K538" s="185">
        <f>ROUND(P538*H538,2)</f>
        <v>0</v>
      </c>
      <c r="L538" s="181" t="s">
        <v>1</v>
      </c>
      <c r="M538" s="38"/>
      <c r="N538" s="186" t="s">
        <v>1</v>
      </c>
      <c r="O538" s="187" t="s">
        <v>42</v>
      </c>
      <c r="P538" s="188">
        <f>I538+J538</f>
        <v>0</v>
      </c>
      <c r="Q538" s="188">
        <f>ROUND(I538*H538,2)</f>
        <v>0</v>
      </c>
      <c r="R538" s="188">
        <f>ROUND(J538*H538,2)</f>
        <v>0</v>
      </c>
      <c r="S538" s="76"/>
      <c r="T538" s="189">
        <f>S538*H538</f>
        <v>0</v>
      </c>
      <c r="U538" s="189">
        <v>0</v>
      </c>
      <c r="V538" s="189">
        <f>U538*H538</f>
        <v>0</v>
      </c>
      <c r="W538" s="189">
        <v>0</v>
      </c>
      <c r="X538" s="190">
        <f>W538*H538</f>
        <v>0</v>
      </c>
      <c r="Y538" s="37"/>
      <c r="Z538" s="37"/>
      <c r="AA538" s="37"/>
      <c r="AB538" s="37"/>
      <c r="AC538" s="37"/>
      <c r="AD538" s="37"/>
      <c r="AE538" s="37"/>
      <c r="AR538" s="191" t="s">
        <v>227</v>
      </c>
      <c r="AT538" s="191" t="s">
        <v>150</v>
      </c>
      <c r="AU538" s="191" t="s">
        <v>86</v>
      </c>
      <c r="AY538" s="18" t="s">
        <v>148</v>
      </c>
      <c r="BE538" s="192">
        <f>IF(O538="základní",K538,0)</f>
        <v>0</v>
      </c>
      <c r="BF538" s="192">
        <f>IF(O538="snížená",K538,0)</f>
        <v>0</v>
      </c>
      <c r="BG538" s="192">
        <f>IF(O538="zákl. přenesená",K538,0)</f>
        <v>0</v>
      </c>
      <c r="BH538" s="192">
        <f>IF(O538="sníž. přenesená",K538,0)</f>
        <v>0</v>
      </c>
      <c r="BI538" s="192">
        <f>IF(O538="nulová",K538,0)</f>
        <v>0</v>
      </c>
      <c r="BJ538" s="18" t="s">
        <v>84</v>
      </c>
      <c r="BK538" s="192">
        <f>ROUND(P538*H538,2)</f>
        <v>0</v>
      </c>
      <c r="BL538" s="18" t="s">
        <v>227</v>
      </c>
      <c r="BM538" s="191" t="s">
        <v>1132</v>
      </c>
    </row>
    <row r="539" spans="1:65" s="2" customFormat="1" ht="16.5" customHeight="1">
      <c r="A539" s="37"/>
      <c r="B539" s="178"/>
      <c r="C539" s="179" t="s">
        <v>1133</v>
      </c>
      <c r="D539" s="179" t="s">
        <v>150</v>
      </c>
      <c r="E539" s="180" t="s">
        <v>1134</v>
      </c>
      <c r="F539" s="181" t="s">
        <v>1135</v>
      </c>
      <c r="G539" s="182" t="s">
        <v>166</v>
      </c>
      <c r="H539" s="183">
        <v>2</v>
      </c>
      <c r="I539" s="184"/>
      <c r="J539" s="184"/>
      <c r="K539" s="185">
        <f>ROUND(P539*H539,2)</f>
        <v>0</v>
      </c>
      <c r="L539" s="181" t="s">
        <v>1</v>
      </c>
      <c r="M539" s="38"/>
      <c r="N539" s="186" t="s">
        <v>1</v>
      </c>
      <c r="O539" s="187" t="s">
        <v>42</v>
      </c>
      <c r="P539" s="188">
        <f>I539+J539</f>
        <v>0</v>
      </c>
      <c r="Q539" s="188">
        <f>ROUND(I539*H539,2)</f>
        <v>0</v>
      </c>
      <c r="R539" s="188">
        <f>ROUND(J539*H539,2)</f>
        <v>0</v>
      </c>
      <c r="S539" s="76"/>
      <c r="T539" s="189">
        <f>S539*H539</f>
        <v>0</v>
      </c>
      <c r="U539" s="189">
        <v>0</v>
      </c>
      <c r="V539" s="189">
        <f>U539*H539</f>
        <v>0</v>
      </c>
      <c r="W539" s="189">
        <v>0</v>
      </c>
      <c r="X539" s="190">
        <f>W539*H539</f>
        <v>0</v>
      </c>
      <c r="Y539" s="37"/>
      <c r="Z539" s="37"/>
      <c r="AA539" s="37"/>
      <c r="AB539" s="37"/>
      <c r="AC539" s="37"/>
      <c r="AD539" s="37"/>
      <c r="AE539" s="37"/>
      <c r="AR539" s="191" t="s">
        <v>227</v>
      </c>
      <c r="AT539" s="191" t="s">
        <v>150</v>
      </c>
      <c r="AU539" s="191" t="s">
        <v>86</v>
      </c>
      <c r="AY539" s="18" t="s">
        <v>148</v>
      </c>
      <c r="BE539" s="192">
        <f>IF(O539="základní",K539,0)</f>
        <v>0</v>
      </c>
      <c r="BF539" s="192">
        <f>IF(O539="snížená",K539,0)</f>
        <v>0</v>
      </c>
      <c r="BG539" s="192">
        <f>IF(O539="zákl. přenesená",K539,0)</f>
        <v>0</v>
      </c>
      <c r="BH539" s="192">
        <f>IF(O539="sníž. přenesená",K539,0)</f>
        <v>0</v>
      </c>
      <c r="BI539" s="192">
        <f>IF(O539="nulová",K539,0)</f>
        <v>0</v>
      </c>
      <c r="BJ539" s="18" t="s">
        <v>84</v>
      </c>
      <c r="BK539" s="192">
        <f>ROUND(P539*H539,2)</f>
        <v>0</v>
      </c>
      <c r="BL539" s="18" t="s">
        <v>227</v>
      </c>
      <c r="BM539" s="191" t="s">
        <v>1136</v>
      </c>
    </row>
    <row r="540" spans="1:65" s="2" customFormat="1" ht="12">
      <c r="A540" s="37"/>
      <c r="B540" s="178"/>
      <c r="C540" s="179" t="s">
        <v>1137</v>
      </c>
      <c r="D540" s="179" t="s">
        <v>150</v>
      </c>
      <c r="E540" s="180" t="s">
        <v>1138</v>
      </c>
      <c r="F540" s="181" t="s">
        <v>1139</v>
      </c>
      <c r="G540" s="182" t="s">
        <v>891</v>
      </c>
      <c r="H540" s="183">
        <v>3.792</v>
      </c>
      <c r="I540" s="184"/>
      <c r="J540" s="184"/>
      <c r="K540" s="185">
        <f>ROUND(P540*H540,2)</f>
        <v>0</v>
      </c>
      <c r="L540" s="181" t="s">
        <v>154</v>
      </c>
      <c r="M540" s="38"/>
      <c r="N540" s="186" t="s">
        <v>1</v>
      </c>
      <c r="O540" s="187" t="s">
        <v>42</v>
      </c>
      <c r="P540" s="188">
        <f>I540+J540</f>
        <v>0</v>
      </c>
      <c r="Q540" s="188">
        <f>ROUND(I540*H540,2)</f>
        <v>0</v>
      </c>
      <c r="R540" s="188">
        <f>ROUND(J540*H540,2)</f>
        <v>0</v>
      </c>
      <c r="S540" s="76"/>
      <c r="T540" s="189">
        <f>S540*H540</f>
        <v>0</v>
      </c>
      <c r="U540" s="189">
        <v>7E-05</v>
      </c>
      <c r="V540" s="189">
        <f>U540*H540</f>
        <v>0.00026544</v>
      </c>
      <c r="W540" s="189">
        <v>0</v>
      </c>
      <c r="X540" s="190">
        <f>W540*H540</f>
        <v>0</v>
      </c>
      <c r="Y540" s="37"/>
      <c r="Z540" s="37"/>
      <c r="AA540" s="37"/>
      <c r="AB540" s="37"/>
      <c r="AC540" s="37"/>
      <c r="AD540" s="37"/>
      <c r="AE540" s="37"/>
      <c r="AR540" s="191" t="s">
        <v>227</v>
      </c>
      <c r="AT540" s="191" t="s">
        <v>150</v>
      </c>
      <c r="AU540" s="191" t="s">
        <v>86</v>
      </c>
      <c r="AY540" s="18" t="s">
        <v>148</v>
      </c>
      <c r="BE540" s="192">
        <f>IF(O540="základní",K540,0)</f>
        <v>0</v>
      </c>
      <c r="BF540" s="192">
        <f>IF(O540="snížená",K540,0)</f>
        <v>0</v>
      </c>
      <c r="BG540" s="192">
        <f>IF(O540="zákl. přenesená",K540,0)</f>
        <v>0</v>
      </c>
      <c r="BH540" s="192">
        <f>IF(O540="sníž. přenesená",K540,0)</f>
        <v>0</v>
      </c>
      <c r="BI540" s="192">
        <f>IF(O540="nulová",K540,0)</f>
        <v>0</v>
      </c>
      <c r="BJ540" s="18" t="s">
        <v>84</v>
      </c>
      <c r="BK540" s="192">
        <f>ROUND(P540*H540,2)</f>
        <v>0</v>
      </c>
      <c r="BL540" s="18" t="s">
        <v>227</v>
      </c>
      <c r="BM540" s="191" t="s">
        <v>1140</v>
      </c>
    </row>
    <row r="541" spans="1:51" s="13" customFormat="1" ht="12">
      <c r="A541" s="13"/>
      <c r="B541" s="193"/>
      <c r="C541" s="13"/>
      <c r="D541" s="194" t="s">
        <v>157</v>
      </c>
      <c r="E541" s="195" t="s">
        <v>1</v>
      </c>
      <c r="F541" s="196" t="s">
        <v>1141</v>
      </c>
      <c r="G541" s="13"/>
      <c r="H541" s="197">
        <v>3.792</v>
      </c>
      <c r="I541" s="198"/>
      <c r="J541" s="198"/>
      <c r="K541" s="13"/>
      <c r="L541" s="13"/>
      <c r="M541" s="193"/>
      <c r="N541" s="199"/>
      <c r="O541" s="200"/>
      <c r="P541" s="200"/>
      <c r="Q541" s="200"/>
      <c r="R541" s="200"/>
      <c r="S541" s="200"/>
      <c r="T541" s="200"/>
      <c r="U541" s="200"/>
      <c r="V541" s="200"/>
      <c r="W541" s="200"/>
      <c r="X541" s="201"/>
      <c r="Y541" s="13"/>
      <c r="Z541" s="13"/>
      <c r="AA541" s="13"/>
      <c r="AB541" s="13"/>
      <c r="AC541" s="13"/>
      <c r="AD541" s="13"/>
      <c r="AE541" s="13"/>
      <c r="AT541" s="195" t="s">
        <v>157</v>
      </c>
      <c r="AU541" s="195" t="s">
        <v>86</v>
      </c>
      <c r="AV541" s="13" t="s">
        <v>86</v>
      </c>
      <c r="AW541" s="13" t="s">
        <v>4</v>
      </c>
      <c r="AX541" s="13" t="s">
        <v>84</v>
      </c>
      <c r="AY541" s="195" t="s">
        <v>148</v>
      </c>
    </row>
    <row r="542" spans="1:65" s="2" customFormat="1" ht="16.5" customHeight="1">
      <c r="A542" s="37"/>
      <c r="B542" s="178"/>
      <c r="C542" s="202" t="s">
        <v>1142</v>
      </c>
      <c r="D542" s="202" t="s">
        <v>168</v>
      </c>
      <c r="E542" s="203" t="s">
        <v>1143</v>
      </c>
      <c r="F542" s="204" t="s">
        <v>1144</v>
      </c>
      <c r="G542" s="205" t="s">
        <v>891</v>
      </c>
      <c r="H542" s="206">
        <v>3.792</v>
      </c>
      <c r="I542" s="207"/>
      <c r="J542" s="208"/>
      <c r="K542" s="209">
        <f>ROUND(P542*H542,2)</f>
        <v>0</v>
      </c>
      <c r="L542" s="204" t="s">
        <v>1</v>
      </c>
      <c r="M542" s="210"/>
      <c r="N542" s="211" t="s">
        <v>1</v>
      </c>
      <c r="O542" s="187" t="s">
        <v>42</v>
      </c>
      <c r="P542" s="188">
        <f>I542+J542</f>
        <v>0</v>
      </c>
      <c r="Q542" s="188">
        <f>ROUND(I542*H542,2)</f>
        <v>0</v>
      </c>
      <c r="R542" s="188">
        <f>ROUND(J542*H542,2)</f>
        <v>0</v>
      </c>
      <c r="S542" s="76"/>
      <c r="T542" s="189">
        <f>S542*H542</f>
        <v>0</v>
      </c>
      <c r="U542" s="189">
        <v>0</v>
      </c>
      <c r="V542" s="189">
        <f>U542*H542</f>
        <v>0</v>
      </c>
      <c r="W542" s="189">
        <v>0</v>
      </c>
      <c r="X542" s="190">
        <f>W542*H542</f>
        <v>0</v>
      </c>
      <c r="Y542" s="37"/>
      <c r="Z542" s="37"/>
      <c r="AA542" s="37"/>
      <c r="AB542" s="37"/>
      <c r="AC542" s="37"/>
      <c r="AD542" s="37"/>
      <c r="AE542" s="37"/>
      <c r="AR542" s="191" t="s">
        <v>310</v>
      </c>
      <c r="AT542" s="191" t="s">
        <v>168</v>
      </c>
      <c r="AU542" s="191" t="s">
        <v>86</v>
      </c>
      <c r="AY542" s="18" t="s">
        <v>148</v>
      </c>
      <c r="BE542" s="192">
        <f>IF(O542="základní",K542,0)</f>
        <v>0</v>
      </c>
      <c r="BF542" s="192">
        <f>IF(O542="snížená",K542,0)</f>
        <v>0</v>
      </c>
      <c r="BG542" s="192">
        <f>IF(O542="zákl. přenesená",K542,0)</f>
        <v>0</v>
      </c>
      <c r="BH542" s="192">
        <f>IF(O542="sníž. přenesená",K542,0)</f>
        <v>0</v>
      </c>
      <c r="BI542" s="192">
        <f>IF(O542="nulová",K542,0)</f>
        <v>0</v>
      </c>
      <c r="BJ542" s="18" t="s">
        <v>84</v>
      </c>
      <c r="BK542" s="192">
        <f>ROUND(P542*H542,2)</f>
        <v>0</v>
      </c>
      <c r="BL542" s="18" t="s">
        <v>227</v>
      </c>
      <c r="BM542" s="191" t="s">
        <v>1145</v>
      </c>
    </row>
    <row r="543" spans="1:65" s="2" customFormat="1" ht="24.15" customHeight="1">
      <c r="A543" s="37"/>
      <c r="B543" s="178"/>
      <c r="C543" s="179" t="s">
        <v>1146</v>
      </c>
      <c r="D543" s="179" t="s">
        <v>150</v>
      </c>
      <c r="E543" s="180" t="s">
        <v>1147</v>
      </c>
      <c r="F543" s="181" t="s">
        <v>1148</v>
      </c>
      <c r="G543" s="182" t="s">
        <v>674</v>
      </c>
      <c r="H543" s="228"/>
      <c r="I543" s="184"/>
      <c r="J543" s="184"/>
      <c r="K543" s="185">
        <f>ROUND(P543*H543,2)</f>
        <v>0</v>
      </c>
      <c r="L543" s="181" t="s">
        <v>154</v>
      </c>
      <c r="M543" s="38"/>
      <c r="N543" s="186" t="s">
        <v>1</v>
      </c>
      <c r="O543" s="187" t="s">
        <v>42</v>
      </c>
      <c r="P543" s="188">
        <f>I543+J543</f>
        <v>0</v>
      </c>
      <c r="Q543" s="188">
        <f>ROUND(I543*H543,2)</f>
        <v>0</v>
      </c>
      <c r="R543" s="188">
        <f>ROUND(J543*H543,2)</f>
        <v>0</v>
      </c>
      <c r="S543" s="76"/>
      <c r="T543" s="189">
        <f>S543*H543</f>
        <v>0</v>
      </c>
      <c r="U543" s="189">
        <v>0</v>
      </c>
      <c r="V543" s="189">
        <f>U543*H543</f>
        <v>0</v>
      </c>
      <c r="W543" s="189">
        <v>0</v>
      </c>
      <c r="X543" s="190">
        <f>W543*H543</f>
        <v>0</v>
      </c>
      <c r="Y543" s="37"/>
      <c r="Z543" s="37"/>
      <c r="AA543" s="37"/>
      <c r="AB543" s="37"/>
      <c r="AC543" s="37"/>
      <c r="AD543" s="37"/>
      <c r="AE543" s="37"/>
      <c r="AR543" s="191" t="s">
        <v>227</v>
      </c>
      <c r="AT543" s="191" t="s">
        <v>150</v>
      </c>
      <c r="AU543" s="191" t="s">
        <v>86</v>
      </c>
      <c r="AY543" s="18" t="s">
        <v>148</v>
      </c>
      <c r="BE543" s="192">
        <f>IF(O543="základní",K543,0)</f>
        <v>0</v>
      </c>
      <c r="BF543" s="192">
        <f>IF(O543="snížená",K543,0)</f>
        <v>0</v>
      </c>
      <c r="BG543" s="192">
        <f>IF(O543="zákl. přenesená",K543,0)</f>
        <v>0</v>
      </c>
      <c r="BH543" s="192">
        <f>IF(O543="sníž. přenesená",K543,0)</f>
        <v>0</v>
      </c>
      <c r="BI543" s="192">
        <f>IF(O543="nulová",K543,0)</f>
        <v>0</v>
      </c>
      <c r="BJ543" s="18" t="s">
        <v>84</v>
      </c>
      <c r="BK543" s="192">
        <f>ROUND(P543*H543,2)</f>
        <v>0</v>
      </c>
      <c r="BL543" s="18" t="s">
        <v>227</v>
      </c>
      <c r="BM543" s="191" t="s">
        <v>1149</v>
      </c>
    </row>
    <row r="544" spans="1:63" s="12" customFormat="1" ht="22.8" customHeight="1">
      <c r="A544" s="12"/>
      <c r="B544" s="164"/>
      <c r="C544" s="12"/>
      <c r="D544" s="165" t="s">
        <v>78</v>
      </c>
      <c r="E544" s="176" t="s">
        <v>1150</v>
      </c>
      <c r="F544" s="176" t="s">
        <v>1151</v>
      </c>
      <c r="G544" s="12"/>
      <c r="H544" s="12"/>
      <c r="I544" s="167"/>
      <c r="J544" s="167"/>
      <c r="K544" s="177">
        <f>BK544</f>
        <v>0</v>
      </c>
      <c r="L544" s="12"/>
      <c r="M544" s="164"/>
      <c r="N544" s="169"/>
      <c r="O544" s="170"/>
      <c r="P544" s="170"/>
      <c r="Q544" s="171">
        <f>SUM(Q545:Q550)</f>
        <v>0</v>
      </c>
      <c r="R544" s="171">
        <f>SUM(R545:R550)</f>
        <v>0</v>
      </c>
      <c r="S544" s="170"/>
      <c r="T544" s="172">
        <f>SUM(T545:T550)</f>
        <v>0</v>
      </c>
      <c r="U544" s="170"/>
      <c r="V544" s="172">
        <f>SUM(V545:V550)</f>
        <v>0.03223836</v>
      </c>
      <c r="W544" s="170"/>
      <c r="X544" s="173">
        <f>SUM(X545:X550)</f>
        <v>0</v>
      </c>
      <c r="Y544" s="12"/>
      <c r="Z544" s="12"/>
      <c r="AA544" s="12"/>
      <c r="AB544" s="12"/>
      <c r="AC544" s="12"/>
      <c r="AD544" s="12"/>
      <c r="AE544" s="12"/>
      <c r="AR544" s="165" t="s">
        <v>86</v>
      </c>
      <c r="AT544" s="174" t="s">
        <v>78</v>
      </c>
      <c r="AU544" s="174" t="s">
        <v>84</v>
      </c>
      <c r="AY544" s="165" t="s">
        <v>148</v>
      </c>
      <c r="BK544" s="175">
        <f>SUM(BK545:BK550)</f>
        <v>0</v>
      </c>
    </row>
    <row r="545" spans="1:65" s="2" customFormat="1" ht="24.15" customHeight="1">
      <c r="A545" s="37"/>
      <c r="B545" s="178"/>
      <c r="C545" s="179" t="s">
        <v>1152</v>
      </c>
      <c r="D545" s="179" t="s">
        <v>150</v>
      </c>
      <c r="E545" s="180" t="s">
        <v>1153</v>
      </c>
      <c r="F545" s="181" t="s">
        <v>1154</v>
      </c>
      <c r="G545" s="182" t="s">
        <v>153</v>
      </c>
      <c r="H545" s="183">
        <v>97.692</v>
      </c>
      <c r="I545" s="184"/>
      <c r="J545" s="184"/>
      <c r="K545" s="185">
        <f>ROUND(P545*H545,2)</f>
        <v>0</v>
      </c>
      <c r="L545" s="181" t="s">
        <v>154</v>
      </c>
      <c r="M545" s="38"/>
      <c r="N545" s="186" t="s">
        <v>1</v>
      </c>
      <c r="O545" s="187" t="s">
        <v>42</v>
      </c>
      <c r="P545" s="188">
        <f>I545+J545</f>
        <v>0</v>
      </c>
      <c r="Q545" s="188">
        <f>ROUND(I545*H545,2)</f>
        <v>0</v>
      </c>
      <c r="R545" s="188">
        <f>ROUND(J545*H545,2)</f>
        <v>0</v>
      </c>
      <c r="S545" s="76"/>
      <c r="T545" s="189">
        <f>S545*H545</f>
        <v>0</v>
      </c>
      <c r="U545" s="189">
        <v>0.0002</v>
      </c>
      <c r="V545" s="189">
        <f>U545*H545</f>
        <v>0.0195384</v>
      </c>
      <c r="W545" s="189">
        <v>0</v>
      </c>
      <c r="X545" s="190">
        <f>W545*H545</f>
        <v>0</v>
      </c>
      <c r="Y545" s="37"/>
      <c r="Z545" s="37"/>
      <c r="AA545" s="37"/>
      <c r="AB545" s="37"/>
      <c r="AC545" s="37"/>
      <c r="AD545" s="37"/>
      <c r="AE545" s="37"/>
      <c r="AR545" s="191" t="s">
        <v>227</v>
      </c>
      <c r="AT545" s="191" t="s">
        <v>150</v>
      </c>
      <c r="AU545" s="191" t="s">
        <v>86</v>
      </c>
      <c r="AY545" s="18" t="s">
        <v>148</v>
      </c>
      <c r="BE545" s="192">
        <f>IF(O545="základní",K545,0)</f>
        <v>0</v>
      </c>
      <c r="BF545" s="192">
        <f>IF(O545="snížená",K545,0)</f>
        <v>0</v>
      </c>
      <c r="BG545" s="192">
        <f>IF(O545="zákl. přenesená",K545,0)</f>
        <v>0</v>
      </c>
      <c r="BH545" s="192">
        <f>IF(O545="sníž. přenesená",K545,0)</f>
        <v>0</v>
      </c>
      <c r="BI545" s="192">
        <f>IF(O545="nulová",K545,0)</f>
        <v>0</v>
      </c>
      <c r="BJ545" s="18" t="s">
        <v>84</v>
      </c>
      <c r="BK545" s="192">
        <f>ROUND(P545*H545,2)</f>
        <v>0</v>
      </c>
      <c r="BL545" s="18" t="s">
        <v>227</v>
      </c>
      <c r="BM545" s="191" t="s">
        <v>1155</v>
      </c>
    </row>
    <row r="546" spans="1:51" s="13" customFormat="1" ht="12">
      <c r="A546" s="13"/>
      <c r="B546" s="193"/>
      <c r="C546" s="13"/>
      <c r="D546" s="194" t="s">
        <v>157</v>
      </c>
      <c r="E546" s="195" t="s">
        <v>1</v>
      </c>
      <c r="F546" s="196" t="s">
        <v>1156</v>
      </c>
      <c r="G546" s="13"/>
      <c r="H546" s="197">
        <v>2</v>
      </c>
      <c r="I546" s="198"/>
      <c r="J546" s="198"/>
      <c r="K546" s="13"/>
      <c r="L546" s="13"/>
      <c r="M546" s="193"/>
      <c r="N546" s="199"/>
      <c r="O546" s="200"/>
      <c r="P546" s="200"/>
      <c r="Q546" s="200"/>
      <c r="R546" s="200"/>
      <c r="S546" s="200"/>
      <c r="T546" s="200"/>
      <c r="U546" s="200"/>
      <c r="V546" s="200"/>
      <c r="W546" s="200"/>
      <c r="X546" s="201"/>
      <c r="Y546" s="13"/>
      <c r="Z546" s="13"/>
      <c r="AA546" s="13"/>
      <c r="AB546" s="13"/>
      <c r="AC546" s="13"/>
      <c r="AD546" s="13"/>
      <c r="AE546" s="13"/>
      <c r="AT546" s="195" t="s">
        <v>157</v>
      </c>
      <c r="AU546" s="195" t="s">
        <v>86</v>
      </c>
      <c r="AV546" s="13" t="s">
        <v>86</v>
      </c>
      <c r="AW546" s="13" t="s">
        <v>4</v>
      </c>
      <c r="AX546" s="13" t="s">
        <v>79</v>
      </c>
      <c r="AY546" s="195" t="s">
        <v>148</v>
      </c>
    </row>
    <row r="547" spans="1:51" s="13" customFormat="1" ht="12">
      <c r="A547" s="13"/>
      <c r="B547" s="193"/>
      <c r="C547" s="13"/>
      <c r="D547" s="194" t="s">
        <v>157</v>
      </c>
      <c r="E547" s="195" t="s">
        <v>1</v>
      </c>
      <c r="F547" s="196" t="s">
        <v>1157</v>
      </c>
      <c r="G547" s="13"/>
      <c r="H547" s="197">
        <v>100.84</v>
      </c>
      <c r="I547" s="198"/>
      <c r="J547" s="198"/>
      <c r="K547" s="13"/>
      <c r="L547" s="13"/>
      <c r="M547" s="193"/>
      <c r="N547" s="199"/>
      <c r="O547" s="200"/>
      <c r="P547" s="200"/>
      <c r="Q547" s="200"/>
      <c r="R547" s="200"/>
      <c r="S547" s="200"/>
      <c r="T547" s="200"/>
      <c r="U547" s="200"/>
      <c r="V547" s="200"/>
      <c r="W547" s="200"/>
      <c r="X547" s="201"/>
      <c r="Y547" s="13"/>
      <c r="Z547" s="13"/>
      <c r="AA547" s="13"/>
      <c r="AB547" s="13"/>
      <c r="AC547" s="13"/>
      <c r="AD547" s="13"/>
      <c r="AE547" s="13"/>
      <c r="AT547" s="195" t="s">
        <v>157</v>
      </c>
      <c r="AU547" s="195" t="s">
        <v>86</v>
      </c>
      <c r="AV547" s="13" t="s">
        <v>86</v>
      </c>
      <c r="AW547" s="13" t="s">
        <v>4</v>
      </c>
      <c r="AX547" s="13" t="s">
        <v>79</v>
      </c>
      <c r="AY547" s="195" t="s">
        <v>148</v>
      </c>
    </row>
    <row r="548" spans="1:51" s="13" customFormat="1" ht="12">
      <c r="A548" s="13"/>
      <c r="B548" s="193"/>
      <c r="C548" s="13"/>
      <c r="D548" s="194" t="s">
        <v>157</v>
      </c>
      <c r="E548" s="195" t="s">
        <v>1</v>
      </c>
      <c r="F548" s="196" t="s">
        <v>1158</v>
      </c>
      <c r="G548" s="13"/>
      <c r="H548" s="197">
        <v>-5.148</v>
      </c>
      <c r="I548" s="198"/>
      <c r="J548" s="198"/>
      <c r="K548" s="13"/>
      <c r="L548" s="13"/>
      <c r="M548" s="193"/>
      <c r="N548" s="199"/>
      <c r="O548" s="200"/>
      <c r="P548" s="200"/>
      <c r="Q548" s="200"/>
      <c r="R548" s="200"/>
      <c r="S548" s="200"/>
      <c r="T548" s="200"/>
      <c r="U548" s="200"/>
      <c r="V548" s="200"/>
      <c r="W548" s="200"/>
      <c r="X548" s="201"/>
      <c r="Y548" s="13"/>
      <c r="Z548" s="13"/>
      <c r="AA548" s="13"/>
      <c r="AB548" s="13"/>
      <c r="AC548" s="13"/>
      <c r="AD548" s="13"/>
      <c r="AE548" s="13"/>
      <c r="AT548" s="195" t="s">
        <v>157</v>
      </c>
      <c r="AU548" s="195" t="s">
        <v>86</v>
      </c>
      <c r="AV548" s="13" t="s">
        <v>86</v>
      </c>
      <c r="AW548" s="13" t="s">
        <v>4</v>
      </c>
      <c r="AX548" s="13" t="s">
        <v>79</v>
      </c>
      <c r="AY548" s="195" t="s">
        <v>148</v>
      </c>
    </row>
    <row r="549" spans="1:51" s="14" customFormat="1" ht="12">
      <c r="A549" s="14"/>
      <c r="B549" s="212"/>
      <c r="C549" s="14"/>
      <c r="D549" s="194" t="s">
        <v>157</v>
      </c>
      <c r="E549" s="213" t="s">
        <v>1</v>
      </c>
      <c r="F549" s="214" t="s">
        <v>223</v>
      </c>
      <c r="G549" s="14"/>
      <c r="H549" s="215">
        <v>97.692</v>
      </c>
      <c r="I549" s="216"/>
      <c r="J549" s="216"/>
      <c r="K549" s="14"/>
      <c r="L549" s="14"/>
      <c r="M549" s="212"/>
      <c r="N549" s="217"/>
      <c r="O549" s="218"/>
      <c r="P549" s="218"/>
      <c r="Q549" s="218"/>
      <c r="R549" s="218"/>
      <c r="S549" s="218"/>
      <c r="T549" s="218"/>
      <c r="U549" s="218"/>
      <c r="V549" s="218"/>
      <c r="W549" s="218"/>
      <c r="X549" s="219"/>
      <c r="Y549" s="14"/>
      <c r="Z549" s="14"/>
      <c r="AA549" s="14"/>
      <c r="AB549" s="14"/>
      <c r="AC549" s="14"/>
      <c r="AD549" s="14"/>
      <c r="AE549" s="14"/>
      <c r="AT549" s="213" t="s">
        <v>157</v>
      </c>
      <c r="AU549" s="213" t="s">
        <v>86</v>
      </c>
      <c r="AV549" s="14" t="s">
        <v>155</v>
      </c>
      <c r="AW549" s="14" t="s">
        <v>4</v>
      </c>
      <c r="AX549" s="14" t="s">
        <v>84</v>
      </c>
      <c r="AY549" s="213" t="s">
        <v>148</v>
      </c>
    </row>
    <row r="550" spans="1:65" s="2" customFormat="1" ht="33" customHeight="1">
      <c r="A550" s="37"/>
      <c r="B550" s="178"/>
      <c r="C550" s="179" t="s">
        <v>1159</v>
      </c>
      <c r="D550" s="179" t="s">
        <v>150</v>
      </c>
      <c r="E550" s="180" t="s">
        <v>1160</v>
      </c>
      <c r="F550" s="181" t="s">
        <v>1161</v>
      </c>
      <c r="G550" s="182" t="s">
        <v>153</v>
      </c>
      <c r="H550" s="183">
        <v>97.692</v>
      </c>
      <c r="I550" s="184"/>
      <c r="J550" s="184"/>
      <c r="K550" s="185">
        <f>ROUND(P550*H550,2)</f>
        <v>0</v>
      </c>
      <c r="L550" s="181" t="s">
        <v>154</v>
      </c>
      <c r="M550" s="38"/>
      <c r="N550" s="186" t="s">
        <v>1</v>
      </c>
      <c r="O550" s="187" t="s">
        <v>42</v>
      </c>
      <c r="P550" s="188">
        <f>I550+J550</f>
        <v>0</v>
      </c>
      <c r="Q550" s="188">
        <f>ROUND(I550*H550,2)</f>
        <v>0</v>
      </c>
      <c r="R550" s="188">
        <f>ROUND(J550*H550,2)</f>
        <v>0</v>
      </c>
      <c r="S550" s="76"/>
      <c r="T550" s="189">
        <f>S550*H550</f>
        <v>0</v>
      </c>
      <c r="U550" s="189">
        <v>0.00013</v>
      </c>
      <c r="V550" s="189">
        <f>U550*H550</f>
        <v>0.012699959999999998</v>
      </c>
      <c r="W550" s="189">
        <v>0</v>
      </c>
      <c r="X550" s="190">
        <f>W550*H550</f>
        <v>0</v>
      </c>
      <c r="Y550" s="37"/>
      <c r="Z550" s="37"/>
      <c r="AA550" s="37"/>
      <c r="AB550" s="37"/>
      <c r="AC550" s="37"/>
      <c r="AD550" s="37"/>
      <c r="AE550" s="37"/>
      <c r="AR550" s="191" t="s">
        <v>227</v>
      </c>
      <c r="AT550" s="191" t="s">
        <v>150</v>
      </c>
      <c r="AU550" s="191" t="s">
        <v>86</v>
      </c>
      <c r="AY550" s="18" t="s">
        <v>148</v>
      </c>
      <c r="BE550" s="192">
        <f>IF(O550="základní",K550,0)</f>
        <v>0</v>
      </c>
      <c r="BF550" s="192">
        <f>IF(O550="snížená",K550,0)</f>
        <v>0</v>
      </c>
      <c r="BG550" s="192">
        <f>IF(O550="zákl. přenesená",K550,0)</f>
        <v>0</v>
      </c>
      <c r="BH550" s="192">
        <f>IF(O550="sníž. přenesená",K550,0)</f>
        <v>0</v>
      </c>
      <c r="BI550" s="192">
        <f>IF(O550="nulová",K550,0)</f>
        <v>0</v>
      </c>
      <c r="BJ550" s="18" t="s">
        <v>84</v>
      </c>
      <c r="BK550" s="192">
        <f>ROUND(P550*H550,2)</f>
        <v>0</v>
      </c>
      <c r="BL550" s="18" t="s">
        <v>227</v>
      </c>
      <c r="BM550" s="191" t="s">
        <v>1162</v>
      </c>
    </row>
    <row r="551" spans="1:63" s="12" customFormat="1" ht="25.9" customHeight="1">
      <c r="A551" s="12"/>
      <c r="B551" s="164"/>
      <c r="C551" s="12"/>
      <c r="D551" s="165" t="s">
        <v>78</v>
      </c>
      <c r="E551" s="166" t="s">
        <v>1163</v>
      </c>
      <c r="F551" s="166" t="s">
        <v>1164</v>
      </c>
      <c r="G551" s="12"/>
      <c r="H551" s="12"/>
      <c r="I551" s="167"/>
      <c r="J551" s="167"/>
      <c r="K551" s="168">
        <f>BK551</f>
        <v>0</v>
      </c>
      <c r="L551" s="12"/>
      <c r="M551" s="164"/>
      <c r="N551" s="169"/>
      <c r="O551" s="170"/>
      <c r="P551" s="170"/>
      <c r="Q551" s="171">
        <f>Q552+Q554+Q557</f>
        <v>0</v>
      </c>
      <c r="R551" s="171">
        <f>R552+R554+R557</f>
        <v>0</v>
      </c>
      <c r="S551" s="170"/>
      <c r="T551" s="172">
        <f>T552+T554+T557</f>
        <v>0</v>
      </c>
      <c r="U551" s="170"/>
      <c r="V551" s="172">
        <f>V552+V554+V557</f>
        <v>0</v>
      </c>
      <c r="W551" s="170"/>
      <c r="X551" s="173">
        <f>X552+X554+X557</f>
        <v>0</v>
      </c>
      <c r="Y551" s="12"/>
      <c r="Z551" s="12"/>
      <c r="AA551" s="12"/>
      <c r="AB551" s="12"/>
      <c r="AC551" s="12"/>
      <c r="AD551" s="12"/>
      <c r="AE551" s="12"/>
      <c r="AR551" s="165" t="s">
        <v>174</v>
      </c>
      <c r="AT551" s="174" t="s">
        <v>78</v>
      </c>
      <c r="AU551" s="174" t="s">
        <v>79</v>
      </c>
      <c r="AY551" s="165" t="s">
        <v>148</v>
      </c>
      <c r="BK551" s="175">
        <f>BK552+BK554+BK557</f>
        <v>0</v>
      </c>
    </row>
    <row r="552" spans="1:63" s="12" customFormat="1" ht="22.8" customHeight="1">
      <c r="A552" s="12"/>
      <c r="B552" s="164"/>
      <c r="C552" s="12"/>
      <c r="D552" s="165" t="s">
        <v>78</v>
      </c>
      <c r="E552" s="176" t="s">
        <v>1165</v>
      </c>
      <c r="F552" s="176" t="s">
        <v>1166</v>
      </c>
      <c r="G552" s="12"/>
      <c r="H552" s="12"/>
      <c r="I552" s="167"/>
      <c r="J552" s="167"/>
      <c r="K552" s="177">
        <f>BK552</f>
        <v>0</v>
      </c>
      <c r="L552" s="12"/>
      <c r="M552" s="164"/>
      <c r="N552" s="169"/>
      <c r="O552" s="170"/>
      <c r="P552" s="170"/>
      <c r="Q552" s="171">
        <f>Q553</f>
        <v>0</v>
      </c>
      <c r="R552" s="171">
        <f>R553</f>
        <v>0</v>
      </c>
      <c r="S552" s="170"/>
      <c r="T552" s="172">
        <f>T553</f>
        <v>0</v>
      </c>
      <c r="U552" s="170"/>
      <c r="V552" s="172">
        <f>V553</f>
        <v>0</v>
      </c>
      <c r="W552" s="170"/>
      <c r="X552" s="173">
        <f>X553</f>
        <v>0</v>
      </c>
      <c r="Y552" s="12"/>
      <c r="Z552" s="12"/>
      <c r="AA552" s="12"/>
      <c r="AB552" s="12"/>
      <c r="AC552" s="12"/>
      <c r="AD552" s="12"/>
      <c r="AE552" s="12"/>
      <c r="AR552" s="165" t="s">
        <v>174</v>
      </c>
      <c r="AT552" s="174" t="s">
        <v>78</v>
      </c>
      <c r="AU552" s="174" t="s">
        <v>84</v>
      </c>
      <c r="AY552" s="165" t="s">
        <v>148</v>
      </c>
      <c r="BK552" s="175">
        <f>BK553</f>
        <v>0</v>
      </c>
    </row>
    <row r="553" spans="1:65" s="2" customFormat="1" ht="24.15" customHeight="1">
      <c r="A553" s="37"/>
      <c r="B553" s="178"/>
      <c r="C553" s="179" t="s">
        <v>1167</v>
      </c>
      <c r="D553" s="179" t="s">
        <v>150</v>
      </c>
      <c r="E553" s="180" t="s">
        <v>1168</v>
      </c>
      <c r="F553" s="181" t="s">
        <v>1166</v>
      </c>
      <c r="G553" s="182" t="s">
        <v>674</v>
      </c>
      <c r="H553" s="228"/>
      <c r="I553" s="184"/>
      <c r="J553" s="184"/>
      <c r="K553" s="185">
        <f>ROUND(P553*H553,2)</f>
        <v>0</v>
      </c>
      <c r="L553" s="181" t="s">
        <v>154</v>
      </c>
      <c r="M553" s="38"/>
      <c r="N553" s="186" t="s">
        <v>1</v>
      </c>
      <c r="O553" s="187" t="s">
        <v>42</v>
      </c>
      <c r="P553" s="188">
        <f>I553+J553</f>
        <v>0</v>
      </c>
      <c r="Q553" s="188">
        <f>ROUND(I553*H553,2)</f>
        <v>0</v>
      </c>
      <c r="R553" s="188">
        <f>ROUND(J553*H553,2)</f>
        <v>0</v>
      </c>
      <c r="S553" s="76"/>
      <c r="T553" s="189">
        <f>S553*H553</f>
        <v>0</v>
      </c>
      <c r="U553" s="189">
        <v>0</v>
      </c>
      <c r="V553" s="189">
        <f>U553*H553</f>
        <v>0</v>
      </c>
      <c r="W553" s="189">
        <v>0</v>
      </c>
      <c r="X553" s="190">
        <f>W553*H553</f>
        <v>0</v>
      </c>
      <c r="Y553" s="37"/>
      <c r="Z553" s="37"/>
      <c r="AA553" s="37"/>
      <c r="AB553" s="37"/>
      <c r="AC553" s="37"/>
      <c r="AD553" s="37"/>
      <c r="AE553" s="37"/>
      <c r="AR553" s="191" t="s">
        <v>1169</v>
      </c>
      <c r="AT553" s="191" t="s">
        <v>150</v>
      </c>
      <c r="AU553" s="191" t="s">
        <v>86</v>
      </c>
      <c r="AY553" s="18" t="s">
        <v>148</v>
      </c>
      <c r="BE553" s="192">
        <f>IF(O553="základní",K553,0)</f>
        <v>0</v>
      </c>
      <c r="BF553" s="192">
        <f>IF(O553="snížená",K553,0)</f>
        <v>0</v>
      </c>
      <c r="BG553" s="192">
        <f>IF(O553="zákl. přenesená",K553,0)</f>
        <v>0</v>
      </c>
      <c r="BH553" s="192">
        <f>IF(O553="sníž. přenesená",K553,0)</f>
        <v>0</v>
      </c>
      <c r="BI553" s="192">
        <f>IF(O553="nulová",K553,0)</f>
        <v>0</v>
      </c>
      <c r="BJ553" s="18" t="s">
        <v>84</v>
      </c>
      <c r="BK553" s="192">
        <f>ROUND(P553*H553,2)</f>
        <v>0</v>
      </c>
      <c r="BL553" s="18" t="s">
        <v>1169</v>
      </c>
      <c r="BM553" s="191" t="s">
        <v>1170</v>
      </c>
    </row>
    <row r="554" spans="1:63" s="12" customFormat="1" ht="22.8" customHeight="1">
      <c r="A554" s="12"/>
      <c r="B554" s="164"/>
      <c r="C554" s="12"/>
      <c r="D554" s="165" t="s">
        <v>78</v>
      </c>
      <c r="E554" s="176" t="s">
        <v>1171</v>
      </c>
      <c r="F554" s="176" t="s">
        <v>1172</v>
      </c>
      <c r="G554" s="12"/>
      <c r="H554" s="12"/>
      <c r="I554" s="167"/>
      <c r="J554" s="167"/>
      <c r="K554" s="177">
        <f>BK554</f>
        <v>0</v>
      </c>
      <c r="L554" s="12"/>
      <c r="M554" s="164"/>
      <c r="N554" s="169"/>
      <c r="O554" s="170"/>
      <c r="P554" s="170"/>
      <c r="Q554" s="171">
        <f>SUM(Q555:Q556)</f>
        <v>0</v>
      </c>
      <c r="R554" s="171">
        <f>SUM(R555:R556)</f>
        <v>0</v>
      </c>
      <c r="S554" s="170"/>
      <c r="T554" s="172">
        <f>SUM(T555:T556)</f>
        <v>0</v>
      </c>
      <c r="U554" s="170"/>
      <c r="V554" s="172">
        <f>SUM(V555:V556)</f>
        <v>0</v>
      </c>
      <c r="W554" s="170"/>
      <c r="X554" s="173">
        <f>SUM(X555:X556)</f>
        <v>0</v>
      </c>
      <c r="Y554" s="12"/>
      <c r="Z554" s="12"/>
      <c r="AA554" s="12"/>
      <c r="AB554" s="12"/>
      <c r="AC554" s="12"/>
      <c r="AD554" s="12"/>
      <c r="AE554" s="12"/>
      <c r="AR554" s="165" t="s">
        <v>174</v>
      </c>
      <c r="AT554" s="174" t="s">
        <v>78</v>
      </c>
      <c r="AU554" s="174" t="s">
        <v>84</v>
      </c>
      <c r="AY554" s="165" t="s">
        <v>148</v>
      </c>
      <c r="BK554" s="175">
        <f>SUM(BK555:BK556)</f>
        <v>0</v>
      </c>
    </row>
    <row r="555" spans="1:65" s="2" customFormat="1" ht="24.15" customHeight="1">
      <c r="A555" s="37"/>
      <c r="B555" s="178"/>
      <c r="C555" s="179" t="s">
        <v>1173</v>
      </c>
      <c r="D555" s="179" t="s">
        <v>150</v>
      </c>
      <c r="E555" s="180" t="s">
        <v>1174</v>
      </c>
      <c r="F555" s="181" t="s">
        <v>1175</v>
      </c>
      <c r="G555" s="182" t="s">
        <v>674</v>
      </c>
      <c r="H555" s="228"/>
      <c r="I555" s="184"/>
      <c r="J555" s="184"/>
      <c r="K555" s="185">
        <f>ROUND(P555*H555,2)</f>
        <v>0</v>
      </c>
      <c r="L555" s="181" t="s">
        <v>154</v>
      </c>
      <c r="M555" s="38"/>
      <c r="N555" s="186" t="s">
        <v>1</v>
      </c>
      <c r="O555" s="187" t="s">
        <v>42</v>
      </c>
      <c r="P555" s="188">
        <f>I555+J555</f>
        <v>0</v>
      </c>
      <c r="Q555" s="188">
        <f>ROUND(I555*H555,2)</f>
        <v>0</v>
      </c>
      <c r="R555" s="188">
        <f>ROUND(J555*H555,2)</f>
        <v>0</v>
      </c>
      <c r="S555" s="76"/>
      <c r="T555" s="189">
        <f>S555*H555</f>
        <v>0</v>
      </c>
      <c r="U555" s="189">
        <v>0</v>
      </c>
      <c r="V555" s="189">
        <f>U555*H555</f>
        <v>0</v>
      </c>
      <c r="W555" s="189">
        <v>0</v>
      </c>
      <c r="X555" s="190">
        <f>W555*H555</f>
        <v>0</v>
      </c>
      <c r="Y555" s="37"/>
      <c r="Z555" s="37"/>
      <c r="AA555" s="37"/>
      <c r="AB555" s="37"/>
      <c r="AC555" s="37"/>
      <c r="AD555" s="37"/>
      <c r="AE555" s="37"/>
      <c r="AR555" s="191" t="s">
        <v>1169</v>
      </c>
      <c r="AT555" s="191" t="s">
        <v>150</v>
      </c>
      <c r="AU555" s="191" t="s">
        <v>86</v>
      </c>
      <c r="AY555" s="18" t="s">
        <v>148</v>
      </c>
      <c r="BE555" s="192">
        <f>IF(O555="základní",K555,0)</f>
        <v>0</v>
      </c>
      <c r="BF555" s="192">
        <f>IF(O555="snížená",K555,0)</f>
        <v>0</v>
      </c>
      <c r="BG555" s="192">
        <f>IF(O555="zákl. přenesená",K555,0)</f>
        <v>0</v>
      </c>
      <c r="BH555" s="192">
        <f>IF(O555="sníž. přenesená",K555,0)</f>
        <v>0</v>
      </c>
      <c r="BI555" s="192">
        <f>IF(O555="nulová",K555,0)</f>
        <v>0</v>
      </c>
      <c r="BJ555" s="18" t="s">
        <v>84</v>
      </c>
      <c r="BK555" s="192">
        <f>ROUND(P555*H555,2)</f>
        <v>0</v>
      </c>
      <c r="BL555" s="18" t="s">
        <v>1169</v>
      </c>
      <c r="BM555" s="191" t="s">
        <v>1176</v>
      </c>
    </row>
    <row r="556" spans="1:65" s="2" customFormat="1" ht="24.15" customHeight="1">
      <c r="A556" s="37"/>
      <c r="B556" s="178"/>
      <c r="C556" s="179" t="s">
        <v>1177</v>
      </c>
      <c r="D556" s="179" t="s">
        <v>150</v>
      </c>
      <c r="E556" s="180" t="s">
        <v>1178</v>
      </c>
      <c r="F556" s="181" t="s">
        <v>1179</v>
      </c>
      <c r="G556" s="182" t="s">
        <v>674</v>
      </c>
      <c r="H556" s="228"/>
      <c r="I556" s="184"/>
      <c r="J556" s="184"/>
      <c r="K556" s="185">
        <f>ROUND(P556*H556,2)</f>
        <v>0</v>
      </c>
      <c r="L556" s="181" t="s">
        <v>154</v>
      </c>
      <c r="M556" s="38"/>
      <c r="N556" s="186" t="s">
        <v>1</v>
      </c>
      <c r="O556" s="187" t="s">
        <v>42</v>
      </c>
      <c r="P556" s="188">
        <f>I556+J556</f>
        <v>0</v>
      </c>
      <c r="Q556" s="188">
        <f>ROUND(I556*H556,2)</f>
        <v>0</v>
      </c>
      <c r="R556" s="188">
        <f>ROUND(J556*H556,2)</f>
        <v>0</v>
      </c>
      <c r="S556" s="76"/>
      <c r="T556" s="189">
        <f>S556*H556</f>
        <v>0</v>
      </c>
      <c r="U556" s="189">
        <v>0</v>
      </c>
      <c r="V556" s="189">
        <f>U556*H556</f>
        <v>0</v>
      </c>
      <c r="W556" s="189">
        <v>0</v>
      </c>
      <c r="X556" s="190">
        <f>W556*H556</f>
        <v>0</v>
      </c>
      <c r="Y556" s="37"/>
      <c r="Z556" s="37"/>
      <c r="AA556" s="37"/>
      <c r="AB556" s="37"/>
      <c r="AC556" s="37"/>
      <c r="AD556" s="37"/>
      <c r="AE556" s="37"/>
      <c r="AR556" s="191" t="s">
        <v>1169</v>
      </c>
      <c r="AT556" s="191" t="s">
        <v>150</v>
      </c>
      <c r="AU556" s="191" t="s">
        <v>86</v>
      </c>
      <c r="AY556" s="18" t="s">
        <v>148</v>
      </c>
      <c r="BE556" s="192">
        <f>IF(O556="základní",K556,0)</f>
        <v>0</v>
      </c>
      <c r="BF556" s="192">
        <f>IF(O556="snížená",K556,0)</f>
        <v>0</v>
      </c>
      <c r="BG556" s="192">
        <f>IF(O556="zákl. přenesená",K556,0)</f>
        <v>0</v>
      </c>
      <c r="BH556" s="192">
        <f>IF(O556="sníž. přenesená",K556,0)</f>
        <v>0</v>
      </c>
      <c r="BI556" s="192">
        <f>IF(O556="nulová",K556,0)</f>
        <v>0</v>
      </c>
      <c r="BJ556" s="18" t="s">
        <v>84</v>
      </c>
      <c r="BK556" s="192">
        <f>ROUND(P556*H556,2)</f>
        <v>0</v>
      </c>
      <c r="BL556" s="18" t="s">
        <v>1169</v>
      </c>
      <c r="BM556" s="191" t="s">
        <v>1180</v>
      </c>
    </row>
    <row r="557" spans="1:63" s="12" customFormat="1" ht="22.8" customHeight="1">
      <c r="A557" s="12"/>
      <c r="B557" s="164"/>
      <c r="C557" s="12"/>
      <c r="D557" s="165" t="s">
        <v>78</v>
      </c>
      <c r="E557" s="176" t="s">
        <v>1181</v>
      </c>
      <c r="F557" s="176" t="s">
        <v>1182</v>
      </c>
      <c r="G557" s="12"/>
      <c r="H557" s="12"/>
      <c r="I557" s="167"/>
      <c r="J557" s="167"/>
      <c r="K557" s="177">
        <f>BK557</f>
        <v>0</v>
      </c>
      <c r="L557" s="12"/>
      <c r="M557" s="164"/>
      <c r="N557" s="169"/>
      <c r="O557" s="170"/>
      <c r="P557" s="170"/>
      <c r="Q557" s="171">
        <f>SUM(Q558:Q559)</f>
        <v>0</v>
      </c>
      <c r="R557" s="171">
        <f>SUM(R558:R559)</f>
        <v>0</v>
      </c>
      <c r="S557" s="170"/>
      <c r="T557" s="172">
        <f>SUM(T558:T559)</f>
        <v>0</v>
      </c>
      <c r="U557" s="170"/>
      <c r="V557" s="172">
        <f>SUM(V558:V559)</f>
        <v>0</v>
      </c>
      <c r="W557" s="170"/>
      <c r="X557" s="173">
        <f>SUM(X558:X559)</f>
        <v>0</v>
      </c>
      <c r="Y557" s="12"/>
      <c r="Z557" s="12"/>
      <c r="AA557" s="12"/>
      <c r="AB557" s="12"/>
      <c r="AC557" s="12"/>
      <c r="AD557" s="12"/>
      <c r="AE557" s="12"/>
      <c r="AR557" s="165" t="s">
        <v>174</v>
      </c>
      <c r="AT557" s="174" t="s">
        <v>78</v>
      </c>
      <c r="AU557" s="174" t="s">
        <v>84</v>
      </c>
      <c r="AY557" s="165" t="s">
        <v>148</v>
      </c>
      <c r="BK557" s="175">
        <f>SUM(BK558:BK559)</f>
        <v>0</v>
      </c>
    </row>
    <row r="558" spans="1:65" s="2" customFormat="1" ht="24.15" customHeight="1">
      <c r="A558" s="37"/>
      <c r="B558" s="178"/>
      <c r="C558" s="179" t="s">
        <v>1183</v>
      </c>
      <c r="D558" s="179" t="s">
        <v>150</v>
      </c>
      <c r="E558" s="180" t="s">
        <v>1184</v>
      </c>
      <c r="F558" s="181" t="s">
        <v>1182</v>
      </c>
      <c r="G558" s="182" t="s">
        <v>674</v>
      </c>
      <c r="H558" s="228"/>
      <c r="I558" s="184"/>
      <c r="J558" s="184"/>
      <c r="K558" s="185">
        <f>ROUND(P558*H558,2)</f>
        <v>0</v>
      </c>
      <c r="L558" s="181" t="s">
        <v>154</v>
      </c>
      <c r="M558" s="38"/>
      <c r="N558" s="186" t="s">
        <v>1</v>
      </c>
      <c r="O558" s="187" t="s">
        <v>42</v>
      </c>
      <c r="P558" s="188">
        <f>I558+J558</f>
        <v>0</v>
      </c>
      <c r="Q558" s="188">
        <f>ROUND(I558*H558,2)</f>
        <v>0</v>
      </c>
      <c r="R558" s="188">
        <f>ROUND(J558*H558,2)</f>
        <v>0</v>
      </c>
      <c r="S558" s="76"/>
      <c r="T558" s="189">
        <f>S558*H558</f>
        <v>0</v>
      </c>
      <c r="U558" s="189">
        <v>0</v>
      </c>
      <c r="V558" s="189">
        <f>U558*H558</f>
        <v>0</v>
      </c>
      <c r="W558" s="189">
        <v>0</v>
      </c>
      <c r="X558" s="190">
        <f>W558*H558</f>
        <v>0</v>
      </c>
      <c r="Y558" s="37"/>
      <c r="Z558" s="37"/>
      <c r="AA558" s="37"/>
      <c r="AB558" s="37"/>
      <c r="AC558" s="37"/>
      <c r="AD558" s="37"/>
      <c r="AE558" s="37"/>
      <c r="AR558" s="191" t="s">
        <v>1169</v>
      </c>
      <c r="AT558" s="191" t="s">
        <v>150</v>
      </c>
      <c r="AU558" s="191" t="s">
        <v>86</v>
      </c>
      <c r="AY558" s="18" t="s">
        <v>148</v>
      </c>
      <c r="BE558" s="192">
        <f>IF(O558="základní",K558,0)</f>
        <v>0</v>
      </c>
      <c r="BF558" s="192">
        <f>IF(O558="snížená",K558,0)</f>
        <v>0</v>
      </c>
      <c r="BG558" s="192">
        <f>IF(O558="zákl. přenesená",K558,0)</f>
        <v>0</v>
      </c>
      <c r="BH558" s="192">
        <f>IF(O558="sníž. přenesená",K558,0)</f>
        <v>0</v>
      </c>
      <c r="BI558" s="192">
        <f>IF(O558="nulová",K558,0)</f>
        <v>0</v>
      </c>
      <c r="BJ558" s="18" t="s">
        <v>84</v>
      </c>
      <c r="BK558" s="192">
        <f>ROUND(P558*H558,2)</f>
        <v>0</v>
      </c>
      <c r="BL558" s="18" t="s">
        <v>1169</v>
      </c>
      <c r="BM558" s="191" t="s">
        <v>1185</v>
      </c>
    </row>
    <row r="559" spans="1:65" s="2" customFormat="1" ht="16.5" customHeight="1">
      <c r="A559" s="37"/>
      <c r="B559" s="178"/>
      <c r="C559" s="179" t="s">
        <v>1186</v>
      </c>
      <c r="D559" s="179" t="s">
        <v>150</v>
      </c>
      <c r="E559" s="180" t="s">
        <v>1187</v>
      </c>
      <c r="F559" s="181" t="s">
        <v>1188</v>
      </c>
      <c r="G559" s="182" t="s">
        <v>1189</v>
      </c>
      <c r="H559" s="183">
        <v>1</v>
      </c>
      <c r="I559" s="184"/>
      <c r="J559" s="184"/>
      <c r="K559" s="185">
        <f>ROUND(P559*H559,2)</f>
        <v>0</v>
      </c>
      <c r="L559" s="181" t="s">
        <v>1</v>
      </c>
      <c r="M559" s="38"/>
      <c r="N559" s="229" t="s">
        <v>1</v>
      </c>
      <c r="O559" s="230" t="s">
        <v>42</v>
      </c>
      <c r="P559" s="231">
        <f>I559+J559</f>
        <v>0</v>
      </c>
      <c r="Q559" s="231">
        <f>ROUND(I559*H559,2)</f>
        <v>0</v>
      </c>
      <c r="R559" s="231">
        <f>ROUND(J559*H559,2)</f>
        <v>0</v>
      </c>
      <c r="S559" s="232"/>
      <c r="T559" s="233">
        <f>S559*H559</f>
        <v>0</v>
      </c>
      <c r="U559" s="233">
        <v>0</v>
      </c>
      <c r="V559" s="233">
        <f>U559*H559</f>
        <v>0</v>
      </c>
      <c r="W559" s="233">
        <v>0</v>
      </c>
      <c r="X559" s="234">
        <f>W559*H559</f>
        <v>0</v>
      </c>
      <c r="Y559" s="37"/>
      <c r="Z559" s="37"/>
      <c r="AA559" s="37"/>
      <c r="AB559" s="37"/>
      <c r="AC559" s="37"/>
      <c r="AD559" s="37"/>
      <c r="AE559" s="37"/>
      <c r="AR559" s="191" t="s">
        <v>1169</v>
      </c>
      <c r="AT559" s="191" t="s">
        <v>150</v>
      </c>
      <c r="AU559" s="191" t="s">
        <v>86</v>
      </c>
      <c r="AY559" s="18" t="s">
        <v>148</v>
      </c>
      <c r="BE559" s="192">
        <f>IF(O559="základní",K559,0)</f>
        <v>0</v>
      </c>
      <c r="BF559" s="192">
        <f>IF(O559="snížená",K559,0)</f>
        <v>0</v>
      </c>
      <c r="BG559" s="192">
        <f>IF(O559="zákl. přenesená",K559,0)</f>
        <v>0</v>
      </c>
      <c r="BH559" s="192">
        <f>IF(O559="sníž. přenesená",K559,0)</f>
        <v>0</v>
      </c>
      <c r="BI559" s="192">
        <f>IF(O559="nulová",K559,0)</f>
        <v>0</v>
      </c>
      <c r="BJ559" s="18" t="s">
        <v>84</v>
      </c>
      <c r="BK559" s="192">
        <f>ROUND(P559*H559,2)</f>
        <v>0</v>
      </c>
      <c r="BL559" s="18" t="s">
        <v>1169</v>
      </c>
      <c r="BM559" s="191" t="s">
        <v>1190</v>
      </c>
    </row>
    <row r="560" spans="1:31" s="2" customFormat="1" ht="6.95" customHeight="1">
      <c r="A560" s="37"/>
      <c r="B560" s="59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38"/>
      <c r="N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</row>
  </sheetData>
  <autoFilter ref="C145:L55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34:H134"/>
    <mergeCell ref="E136:H136"/>
    <mergeCell ref="E138:H138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ALENA-PC\alena</dc:creator>
  <cp:keywords/>
  <dc:description/>
  <cp:lastModifiedBy>ALENA-PC\alena</cp:lastModifiedBy>
  <dcterms:created xsi:type="dcterms:W3CDTF">2023-07-20T08:36:39Z</dcterms:created>
  <dcterms:modified xsi:type="dcterms:W3CDTF">2023-07-20T08:36:41Z</dcterms:modified>
  <cp:category/>
  <cp:version/>
  <cp:contentType/>
  <cp:contentStatus/>
</cp:coreProperties>
</file>