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Kmochova\"/>
    </mc:Choice>
  </mc:AlternateContent>
  <bookViews>
    <workbookView xWindow="0" yWindow="0" windowWidth="25815" windowHeight="129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Rekapitulace!$G$22</definedName>
    <definedName name="Dodavka0">Položky!#REF!</definedName>
    <definedName name="HSV">Rekapitulace!$E$22</definedName>
    <definedName name="HSV0">Položky!#REF!</definedName>
    <definedName name="HZS">Rekapitulace!$I$22</definedName>
    <definedName name="HZS0">Položky!#REF!</definedName>
    <definedName name="JKSO">'Krycí list'!$F$4</definedName>
    <definedName name="MJ">'Krycí list'!$G$4</definedName>
    <definedName name="Mont">Rekapitulace!$H$22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Položky!$A$1:$I$76</definedName>
    <definedName name="_xlnm.Print_Area" localSheetId="1">Rekapitulace!$A$1:$I$29</definedName>
    <definedName name="PocetMJ">'Krycí list'!$G$7</definedName>
    <definedName name="Poznamka">'Krycí list'!$B$37</definedName>
    <definedName name="Projektant">'Krycí list'!$C$7</definedName>
    <definedName name="PSV">Rekapitulace!$F$22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8" i="3"/>
  <c r="G60" i="3"/>
  <c r="G75" i="3"/>
  <c r="G72" i="3"/>
  <c r="G73" i="3"/>
  <c r="G74" i="3"/>
  <c r="G63" i="3"/>
  <c r="G64" i="3"/>
  <c r="G65" i="3"/>
  <c r="G66" i="3"/>
  <c r="G67" i="3"/>
  <c r="G68" i="3"/>
  <c r="G69" i="3"/>
  <c r="G70" i="3"/>
  <c r="G71" i="3"/>
  <c r="G62" i="3"/>
  <c r="D14" i="1" l="1"/>
  <c r="BE60" i="3"/>
  <c r="BE76" i="3" s="1"/>
  <c r="I21" i="2" s="1"/>
  <c r="BC60" i="3"/>
  <c r="BC76" i="3" s="1"/>
  <c r="G21" i="2" s="1"/>
  <c r="BB60" i="3"/>
  <c r="BB76" i="3" s="1"/>
  <c r="BA60" i="3"/>
  <c r="BA76" i="3" s="1"/>
  <c r="E21" i="2" s="1"/>
  <c r="BD60" i="3"/>
  <c r="BD76" i="3" s="1"/>
  <c r="H21" i="2" s="1"/>
  <c r="B21" i="2"/>
  <c r="A21" i="2"/>
  <c r="C76" i="3"/>
  <c r="BE57" i="3"/>
  <c r="BD57" i="3"/>
  <c r="BD58" i="3" s="1"/>
  <c r="H20" i="2" s="1"/>
  <c r="BC57" i="3"/>
  <c r="BA57" i="3"/>
  <c r="BA58" i="3" s="1"/>
  <c r="E20" i="2" s="1"/>
  <c r="I57" i="3"/>
  <c r="I58" i="3" s="1"/>
  <c r="G57" i="3"/>
  <c r="BB57" i="3" s="1"/>
  <c r="BB58" i="3" s="1"/>
  <c r="F20" i="2" s="1"/>
  <c r="B20" i="2"/>
  <c r="A20" i="2"/>
  <c r="BE58" i="3"/>
  <c r="I20" i="2" s="1"/>
  <c r="BC58" i="3"/>
  <c r="G20" i="2" s="1"/>
  <c r="C58" i="3"/>
  <c r="BE54" i="3"/>
  <c r="BD54" i="3"/>
  <c r="BC54" i="3"/>
  <c r="BC55" i="3" s="1"/>
  <c r="G19" i="2" s="1"/>
  <c r="BA54" i="3"/>
  <c r="BA55" i="3" s="1"/>
  <c r="E19" i="2" s="1"/>
  <c r="I54" i="3"/>
  <c r="I55" i="3" s="1"/>
  <c r="G54" i="3"/>
  <c r="BB54" i="3" s="1"/>
  <c r="BB55" i="3" s="1"/>
  <c r="F19" i="2" s="1"/>
  <c r="B19" i="2"/>
  <c r="A19" i="2"/>
  <c r="BE55" i="3"/>
  <c r="I19" i="2" s="1"/>
  <c r="BD55" i="3"/>
  <c r="H19" i="2" s="1"/>
  <c r="C55" i="3"/>
  <c r="BE51" i="3"/>
  <c r="BE52" i="3" s="1"/>
  <c r="I18" i="2" s="1"/>
  <c r="BD51" i="3"/>
  <c r="BC51" i="3"/>
  <c r="BA51" i="3"/>
  <c r="I51" i="3"/>
  <c r="G51" i="3"/>
  <c r="BB51" i="3" s="1"/>
  <c r="BE50" i="3"/>
  <c r="BD50" i="3"/>
  <c r="BC50" i="3"/>
  <c r="BA50" i="3"/>
  <c r="I50" i="3"/>
  <c r="G50" i="3"/>
  <c r="BB50" i="3" s="1"/>
  <c r="B18" i="2"/>
  <c r="A18" i="2"/>
  <c r="C52" i="3"/>
  <c r="BE47" i="3"/>
  <c r="BE48" i="3" s="1"/>
  <c r="I17" i="2" s="1"/>
  <c r="BD47" i="3"/>
  <c r="BC47" i="3"/>
  <c r="BA47" i="3"/>
  <c r="BA48" i="3" s="1"/>
  <c r="E17" i="2" s="1"/>
  <c r="I47" i="3"/>
  <c r="I48" i="3" s="1"/>
  <c r="G47" i="3"/>
  <c r="BB47" i="3" s="1"/>
  <c r="BB48" i="3" s="1"/>
  <c r="F17" i="2" s="1"/>
  <c r="B17" i="2"/>
  <c r="A17" i="2"/>
  <c r="BD48" i="3"/>
  <c r="H17" i="2" s="1"/>
  <c r="BC48" i="3"/>
  <c r="G17" i="2" s="1"/>
  <c r="C48" i="3"/>
  <c r="BE44" i="3"/>
  <c r="BE45" i="3" s="1"/>
  <c r="I16" i="2" s="1"/>
  <c r="BD44" i="3"/>
  <c r="BD45" i="3" s="1"/>
  <c r="H16" i="2" s="1"/>
  <c r="BC44" i="3"/>
  <c r="BC45" i="3" s="1"/>
  <c r="G16" i="2" s="1"/>
  <c r="BA44" i="3"/>
  <c r="BA45" i="3" s="1"/>
  <c r="E16" i="2" s="1"/>
  <c r="I44" i="3"/>
  <c r="I45" i="3" s="1"/>
  <c r="G44" i="3"/>
  <c r="G45" i="3" s="1"/>
  <c r="B16" i="2"/>
  <c r="A16" i="2"/>
  <c r="C45" i="3"/>
  <c r="BE41" i="3"/>
  <c r="BD41" i="3"/>
  <c r="BC41" i="3"/>
  <c r="BA41" i="3"/>
  <c r="I41" i="3"/>
  <c r="G41" i="3"/>
  <c r="BB41" i="3" s="1"/>
  <c r="BE40" i="3"/>
  <c r="BD40" i="3"/>
  <c r="BC40" i="3"/>
  <c r="BA40" i="3"/>
  <c r="I40" i="3"/>
  <c r="G40" i="3"/>
  <c r="BB40" i="3" s="1"/>
  <c r="B15" i="2"/>
  <c r="A15" i="2"/>
  <c r="C42" i="3"/>
  <c r="BE37" i="3"/>
  <c r="BD37" i="3"/>
  <c r="BC37" i="3"/>
  <c r="BA37" i="3"/>
  <c r="I37" i="3"/>
  <c r="G37" i="3"/>
  <c r="BB37" i="3" s="1"/>
  <c r="BE36" i="3"/>
  <c r="BD36" i="3"/>
  <c r="BC36" i="3"/>
  <c r="BA36" i="3"/>
  <c r="I36" i="3"/>
  <c r="G36" i="3"/>
  <c r="BB36" i="3" s="1"/>
  <c r="BE35" i="3"/>
  <c r="BD35" i="3"/>
  <c r="BD38" i="3" s="1"/>
  <c r="H14" i="2" s="1"/>
  <c r="BC35" i="3"/>
  <c r="BA35" i="3"/>
  <c r="I35" i="3"/>
  <c r="G35" i="3"/>
  <c r="B14" i="2"/>
  <c r="A14" i="2"/>
  <c r="C38" i="3"/>
  <c r="BE32" i="3"/>
  <c r="BD32" i="3"/>
  <c r="BC32" i="3"/>
  <c r="BA32" i="3"/>
  <c r="I32" i="3"/>
  <c r="G32" i="3"/>
  <c r="BB32" i="3" s="1"/>
  <c r="BE31" i="3"/>
  <c r="BD31" i="3"/>
  <c r="BC31" i="3"/>
  <c r="BA31" i="3"/>
  <c r="I31" i="3"/>
  <c r="G31" i="3"/>
  <c r="BB31" i="3" s="1"/>
  <c r="BE30" i="3"/>
  <c r="BD30" i="3"/>
  <c r="BC30" i="3"/>
  <c r="BA30" i="3"/>
  <c r="I30" i="3"/>
  <c r="I33" i="3" s="1"/>
  <c r="G30" i="3"/>
  <c r="BB30" i="3" s="1"/>
  <c r="B13" i="2"/>
  <c r="A13" i="2"/>
  <c r="C33" i="3"/>
  <c r="BE27" i="3"/>
  <c r="BE28" i="3" s="1"/>
  <c r="I12" i="2" s="1"/>
  <c r="BD27" i="3"/>
  <c r="BD28" i="3" s="1"/>
  <c r="H12" i="2" s="1"/>
  <c r="BC27" i="3"/>
  <c r="BC28" i="3" s="1"/>
  <c r="G12" i="2" s="1"/>
  <c r="BB27" i="3"/>
  <c r="BB28" i="3" s="1"/>
  <c r="F12" i="2" s="1"/>
  <c r="I27" i="3"/>
  <c r="G27" i="3"/>
  <c r="BA27" i="3" s="1"/>
  <c r="BA28" i="3" s="1"/>
  <c r="E12" i="2" s="1"/>
  <c r="B12" i="2"/>
  <c r="A12" i="2"/>
  <c r="I28" i="3"/>
  <c r="C28" i="3"/>
  <c r="BE24" i="3"/>
  <c r="BD24" i="3"/>
  <c r="BD25" i="3" s="1"/>
  <c r="H11" i="2" s="1"/>
  <c r="BC24" i="3"/>
  <c r="BC25" i="3" s="1"/>
  <c r="G11" i="2" s="1"/>
  <c r="BB24" i="3"/>
  <c r="I24" i="3"/>
  <c r="I25" i="3" s="1"/>
  <c r="G24" i="3"/>
  <c r="BA24" i="3" s="1"/>
  <c r="BA25" i="3" s="1"/>
  <c r="E11" i="2" s="1"/>
  <c r="B11" i="2"/>
  <c r="A11" i="2"/>
  <c r="BE25" i="3"/>
  <c r="I11" i="2" s="1"/>
  <c r="BB25" i="3"/>
  <c r="F11" i="2" s="1"/>
  <c r="C25" i="3"/>
  <c r="BE21" i="3"/>
  <c r="BD21" i="3"/>
  <c r="BC21" i="3"/>
  <c r="BB21" i="3"/>
  <c r="I21" i="3"/>
  <c r="G21" i="3"/>
  <c r="BA21" i="3" s="1"/>
  <c r="BE20" i="3"/>
  <c r="BD20" i="3"/>
  <c r="BC20" i="3"/>
  <c r="BB20" i="3"/>
  <c r="I20" i="3"/>
  <c r="G20" i="3"/>
  <c r="BA20" i="3" s="1"/>
  <c r="BE19" i="3"/>
  <c r="BD19" i="3"/>
  <c r="BC19" i="3"/>
  <c r="BB19" i="3"/>
  <c r="I19" i="3"/>
  <c r="G19" i="3"/>
  <c r="BA19" i="3" s="1"/>
  <c r="BE18" i="3"/>
  <c r="BD18" i="3"/>
  <c r="BD22" i="3" s="1"/>
  <c r="H10" i="2" s="1"/>
  <c r="BC18" i="3"/>
  <c r="BB18" i="3"/>
  <c r="I18" i="3"/>
  <c r="G18" i="3"/>
  <c r="BE17" i="3"/>
  <c r="BD17" i="3"/>
  <c r="BC17" i="3"/>
  <c r="BB17" i="3"/>
  <c r="I17" i="3"/>
  <c r="G17" i="3"/>
  <c r="BA17" i="3" s="1"/>
  <c r="B10" i="2"/>
  <c r="A10" i="2"/>
  <c r="C22" i="3"/>
  <c r="BE14" i="3"/>
  <c r="BE15" i="3" s="1"/>
  <c r="I9" i="2" s="1"/>
  <c r="BD14" i="3"/>
  <c r="BD15" i="3" s="1"/>
  <c r="H9" i="2" s="1"/>
  <c r="BC14" i="3"/>
  <c r="BC15" i="3" s="1"/>
  <c r="G9" i="2" s="1"/>
  <c r="BB14" i="3"/>
  <c r="BB15" i="3" s="1"/>
  <c r="F9" i="2" s="1"/>
  <c r="I14" i="3"/>
  <c r="I15" i="3" s="1"/>
  <c r="G14" i="3"/>
  <c r="BA14" i="3" s="1"/>
  <c r="BA15" i="3" s="1"/>
  <c r="E9" i="2" s="1"/>
  <c r="B9" i="2"/>
  <c r="A9" i="2"/>
  <c r="C15" i="3"/>
  <c r="BE11" i="3"/>
  <c r="BE12" i="3" s="1"/>
  <c r="I8" i="2" s="1"/>
  <c r="BD11" i="3"/>
  <c r="BC11" i="3"/>
  <c r="BB11" i="3"/>
  <c r="BB12" i="3" s="1"/>
  <c r="F8" i="2" s="1"/>
  <c r="I11" i="3"/>
  <c r="I12" i="3" s="1"/>
  <c r="G11" i="3"/>
  <c r="G12" i="3" s="1"/>
  <c r="B8" i="2"/>
  <c r="A8" i="2"/>
  <c r="BD12" i="3"/>
  <c r="H8" i="2" s="1"/>
  <c r="BC12" i="3"/>
  <c r="G8" i="2" s="1"/>
  <c r="C12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I8" i="3"/>
  <c r="I9" i="3" s="1"/>
  <c r="BA8" i="3"/>
  <c r="BA9" i="3" s="1"/>
  <c r="E7" i="2" s="1"/>
  <c r="B7" i="2"/>
  <c r="A7" i="2"/>
  <c r="C9" i="3"/>
  <c r="C4" i="3"/>
  <c r="H3" i="3"/>
  <c r="C3" i="3"/>
  <c r="C2" i="2"/>
  <c r="C1" i="2"/>
  <c r="G8" i="1"/>
  <c r="I22" i="3" l="1"/>
  <c r="G76" i="3"/>
  <c r="I52" i="3"/>
  <c r="BC38" i="3"/>
  <c r="G14" i="2" s="1"/>
  <c r="BA52" i="3"/>
  <c r="E18" i="2" s="1"/>
  <c r="G58" i="3"/>
  <c r="BD52" i="3"/>
  <c r="H18" i="2" s="1"/>
  <c r="BB44" i="3"/>
  <c r="BB45" i="3" s="1"/>
  <c r="F16" i="2" s="1"/>
  <c r="BC42" i="3"/>
  <c r="G15" i="2" s="1"/>
  <c r="G42" i="3"/>
  <c r="BE38" i="3"/>
  <c r="I14" i="2" s="1"/>
  <c r="BB35" i="3"/>
  <c r="G38" i="3"/>
  <c r="BA38" i="3"/>
  <c r="E14" i="2" s="1"/>
  <c r="BE22" i="3"/>
  <c r="I10" i="2" s="1"/>
  <c r="BC22" i="3"/>
  <c r="G10" i="2" s="1"/>
  <c r="BA11" i="3"/>
  <c r="BA12" i="3" s="1"/>
  <c r="E8" i="2" s="1"/>
  <c r="BB22" i="3"/>
  <c r="F10" i="2" s="1"/>
  <c r="G22" i="3"/>
  <c r="BB42" i="3"/>
  <c r="F15" i="2" s="1"/>
  <c r="BD42" i="3"/>
  <c r="H15" i="2" s="1"/>
  <c r="BC33" i="3"/>
  <c r="G13" i="2" s="1"/>
  <c r="BE33" i="3"/>
  <c r="I13" i="2" s="1"/>
  <c r="I38" i="3"/>
  <c r="I42" i="3"/>
  <c r="BE42" i="3"/>
  <c r="I15" i="2" s="1"/>
  <c r="G48" i="3"/>
  <c r="G28" i="3"/>
  <c r="BB33" i="3"/>
  <c r="F13" i="2" s="1"/>
  <c r="BD33" i="3"/>
  <c r="H13" i="2" s="1"/>
  <c r="BA33" i="3"/>
  <c r="E13" i="2" s="1"/>
  <c r="BA42" i="3"/>
  <c r="E15" i="2" s="1"/>
  <c r="BC52" i="3"/>
  <c r="G18" i="2" s="1"/>
  <c r="BB38" i="3"/>
  <c r="F14" i="2" s="1"/>
  <c r="BB52" i="3"/>
  <c r="F18" i="2" s="1"/>
  <c r="G9" i="3"/>
  <c r="G15" i="3"/>
  <c r="G25" i="3"/>
  <c r="G33" i="3"/>
  <c r="G52" i="3"/>
  <c r="BA18" i="3"/>
  <c r="BA22" i="3" s="1"/>
  <c r="E10" i="2" s="1"/>
  <c r="G55" i="3"/>
  <c r="H22" i="2" l="1"/>
  <c r="C15" i="1" s="1"/>
  <c r="G22" i="2"/>
  <c r="C14" i="1" s="1"/>
  <c r="I22" i="2"/>
  <c r="C20" i="1" s="1"/>
  <c r="E22" i="2"/>
  <c r="F22" i="2"/>
  <c r="C17" i="1" s="1"/>
  <c r="G27" i="2" l="1"/>
  <c r="E27" i="2" s="1"/>
  <c r="I27" i="2" s="1"/>
  <c r="H28" i="2" s="1"/>
  <c r="G22" i="1" s="1"/>
  <c r="C16" i="1"/>
  <c r="C18" i="1" s="1"/>
  <c r="C21" i="1" s="1"/>
  <c r="G14" i="1" l="1"/>
  <c r="G21" i="1" s="1"/>
  <c r="C22" i="1"/>
  <c r="F32" i="1" s="1"/>
  <c r="F33" i="1" s="1"/>
  <c r="F34" i="1" s="1"/>
</calcChain>
</file>

<file path=xl/sharedStrings.xml><?xml version="1.0" encoding="utf-8"?>
<sst xmlns="http://schemas.openxmlformats.org/spreadsheetml/2006/main" count="256" uniqueCount="176">
  <si>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</si>
  <si>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</si>
  <si>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</si>
  <si>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</si>
  <si>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</si>
  <si>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</si>
  <si>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</si>
  <si>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</si>
  <si>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</si>
  <si>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</si>
  <si>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</si>
  <si>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</si>
  <si>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</si>
  <si>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</si>
  <si>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</si>
  <si>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</si>
  <si>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</si>
  <si>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</si>
  <si>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</si>
  <si>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</si>
  <si>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</si>
  <si>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</si>
  <si>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</si>
  <si>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</si>
  <si>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</si>
  <si>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</si>
  <si>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</si>
  <si>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</si>
  <si>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</si>
  <si>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</si>
  <si>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</si>
  <si>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</si>
  <si>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</si>
  <si>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</si>
  <si>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</si>
  <si>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</si>
  <si>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</si>
  <si>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</si>
  <si>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</si>
  <si>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</si>
  <si>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</si>
  <si>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</si>
  <si>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</si>
  <si>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</si>
  <si>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</si>
  <si>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</si>
  <si>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</si>
  <si>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</si>
  <si>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</si>
  <si>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</si>
  <si>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</si>
  <si>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</si>
  <si>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</si>
  <si>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</si>
  <si>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</si>
  <si>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</si>
  <si>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</si>
  <si>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</si>
  <si>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</si>
  <si>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</si>
  <si>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</si>
  <si>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</si>
  <si>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</si>
  <si>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</si>
  <si>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</si>
  <si>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</si>
  <si>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</si>
  <si>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Díl:</t>
  </si>
  <si>
    <t>Celkem za</t>
  </si>
  <si>
    <t>2. Základní škola Kolín.</t>
  </si>
  <si>
    <t>C-- Oprava místností 19a24 , I.část_ sborovna - PC</t>
  </si>
  <si>
    <t>61</t>
  </si>
  <si>
    <t>Upravy povrchů vnitřní</t>
  </si>
  <si>
    <t>612 10-0031.RAA</t>
  </si>
  <si>
    <t>Oprava omítek stěn vnitřních vápenocem. štukových oprava z 10 %.</t>
  </si>
  <si>
    <t>m2</t>
  </si>
  <si>
    <t>94</t>
  </si>
  <si>
    <t>Lešení a stavební výtahy</t>
  </si>
  <si>
    <t>943 94-3221.R00</t>
  </si>
  <si>
    <t>Montáž lešení prostorové lehké, do 200kg, H 10 m - pro malby stropů</t>
  </si>
  <si>
    <t>m3</t>
  </si>
  <si>
    <t>95</t>
  </si>
  <si>
    <t>Dokončovací kce na pozem.stav.</t>
  </si>
  <si>
    <t>952 90-2110.R00</t>
  </si>
  <si>
    <t>Čištění zametáním v místnostech a chodbách</t>
  </si>
  <si>
    <t>96</t>
  </si>
  <si>
    <t>Bourání konstrukcí</t>
  </si>
  <si>
    <t>979 08-1111.R00</t>
  </si>
  <si>
    <t>Odvoz suti a vybour. hmot na skládku do 1 km</t>
  </si>
  <si>
    <t>t</t>
  </si>
  <si>
    <t>979 08-1121.R00</t>
  </si>
  <si>
    <t>Příplatek k odvozu za každý další 1 km vzdal./ 15km x 0,6 t</t>
  </si>
  <si>
    <t>979 08-2111.R00</t>
  </si>
  <si>
    <t>Vnitrostaveništní doprava suti do 10 m / v podlaží</t>
  </si>
  <si>
    <t>979 99-9997.R00</t>
  </si>
  <si>
    <t>Poplatek za skládku čistá suť</t>
  </si>
  <si>
    <t>979 01-1311.R00</t>
  </si>
  <si>
    <t>Svislá doprava suti a vybour. hmot za 2podlaží.</t>
  </si>
  <si>
    <t>97</t>
  </si>
  <si>
    <t>Prorážení otvorů</t>
  </si>
  <si>
    <t>978 05-9531.R00</t>
  </si>
  <si>
    <t>Odsekání vnitřních obkladů stěn nad 2 m2 a úprava hrubého povrchu</t>
  </si>
  <si>
    <t>99</t>
  </si>
  <si>
    <t>Staveništní přesun hmot</t>
  </si>
  <si>
    <t>999 28-1111.R00</t>
  </si>
  <si>
    <t>Přesun hmot pro opravy a údržbu do výšky 25 m</t>
  </si>
  <si>
    <t>725</t>
  </si>
  <si>
    <t>Zařizovací předměty</t>
  </si>
  <si>
    <t>725 29-0020.RA0</t>
  </si>
  <si>
    <t>Demontáž umyvadla včetně baterie a konzol</t>
  </si>
  <si>
    <t>kus</t>
  </si>
  <si>
    <t>725 31-9201.R00</t>
  </si>
  <si>
    <t>Montáž klasic. typů dřezů kuchyňských / připojení k rozvodům zdravotechniky</t>
  </si>
  <si>
    <t>soubor</t>
  </si>
  <si>
    <t>725 31-4290.R00</t>
  </si>
  <si>
    <t>Příslušenství k dřezu v kuchyňské sestavě /vodoinstalační mater.</t>
  </si>
  <si>
    <t>766</t>
  </si>
  <si>
    <t>Konstrukce truhlářské</t>
  </si>
  <si>
    <t>597-60179.A</t>
  </si>
  <si>
    <t>Profil dilatační -přechodová lišta podlah  - pod dveřmi</t>
  </si>
  <si>
    <t>m</t>
  </si>
  <si>
    <t>766 66-2911.R00</t>
  </si>
  <si>
    <t>Oprava dveří z tvrdého dřeva, bez výměny prvků - původní dveře 1 ks</t>
  </si>
  <si>
    <t>766 81-0010.RAD</t>
  </si>
  <si>
    <t>Kuchyňské linky dodávka a montáž linka 210 cm</t>
  </si>
  <si>
    <t>767</t>
  </si>
  <si>
    <t>Konstrukce zámečnické</t>
  </si>
  <si>
    <t>767 66-2110.R00</t>
  </si>
  <si>
    <t>Montáž mříží pevných - šroubováním</t>
  </si>
  <si>
    <t>767 99-6802.R00</t>
  </si>
  <si>
    <t>Demontáž atypických ocelových konstr. do100 kg /mříž na dveřích</t>
  </si>
  <si>
    <t>kg</t>
  </si>
  <si>
    <t>775</t>
  </si>
  <si>
    <t>Podlahy vlysové a parketové</t>
  </si>
  <si>
    <t>775 59-1900.R00</t>
  </si>
  <si>
    <t>Oprava podlah, broušení vlysů, parket trojnásobné /poškozené kabelovodem</t>
  </si>
  <si>
    <t>776</t>
  </si>
  <si>
    <t>Podlahy povlakové</t>
  </si>
  <si>
    <t>776 52-0010.RAD</t>
  </si>
  <si>
    <t>Podlaha povlaková z PVC pásů, soklík /dodávka a lepení komplet.</t>
  </si>
  <si>
    <t>781</t>
  </si>
  <si>
    <t>Obklady keramické</t>
  </si>
  <si>
    <t>781 41-9705.RT3</t>
  </si>
  <si>
    <t>Příplatek za spárovací hmotu - plošně barevná 0/4 (Mapei)</t>
  </si>
  <si>
    <t>781 47-0010.RA0</t>
  </si>
  <si>
    <t>Obklad vnitřní keramický 20 x 20 cm dodávka a montáž-/ kuch.linka</t>
  </si>
  <si>
    <t>783</t>
  </si>
  <si>
    <t>Nátěry</t>
  </si>
  <si>
    <t>783 71-0020.RAE</t>
  </si>
  <si>
    <t>Nátěr tesařských konstrukcí lakem dvojnásobný - oprava stáv.dveří a zárubní, 3ks</t>
  </si>
  <si>
    <t>784</t>
  </si>
  <si>
    <t>Malby</t>
  </si>
  <si>
    <t>784 44-2002.RT2</t>
  </si>
  <si>
    <t>Malba disperzní interiérová HET, výška do 5 m Klasik 1barevná, 2x nátěr, 1x penetrace</t>
  </si>
  <si>
    <t>M21</t>
  </si>
  <si>
    <t>Elektromontáže</t>
  </si>
  <si>
    <t>210 29-0000.R</t>
  </si>
  <si>
    <t>Rezerva 10%</t>
  </si>
  <si>
    <t>rozpočet projektanta</t>
  </si>
  <si>
    <t>Město Kolín</t>
  </si>
  <si>
    <t>RadimKozlovský</t>
  </si>
  <si>
    <t>Elektromontáž osvětlení (místn. 19 a 24)</t>
  </si>
  <si>
    <t>třída č. 19</t>
  </si>
  <si>
    <t>ks</t>
  </si>
  <si>
    <t>svítidla Ledvance PL VAL600 36W/4000K UGR19</t>
  </si>
  <si>
    <t>PL600 montážní rámeček</t>
  </si>
  <si>
    <t>recyklační poplatek</t>
  </si>
  <si>
    <t>svítidlo Ledvance Trusys LED 53W 4000K</t>
  </si>
  <si>
    <t>Trusys napájecí lišta</t>
  </si>
  <si>
    <t>Trusys montážní sada pro zavěšení</t>
  </si>
  <si>
    <t>Trusys koncovky na lištu</t>
  </si>
  <si>
    <t>Trusys napájecí konektor</t>
  </si>
  <si>
    <t>elektromontážní materiál - montáž</t>
  </si>
  <si>
    <t>kpl</t>
  </si>
  <si>
    <t>sborovna místnost č. 24</t>
  </si>
  <si>
    <t xml:space="preserve">Třída č. 19_jedná se o osazení 15 ks svítidel ve 3 řadách na strop a asymetrická svítidla u tabule. Instalace nových vypínačů u dveří pro 4 samostatné okruhy (3 řady + tabule). Sborovna - místnost č. 24_svítidla na stropě jsou zredukována na 3x4=12 ks, svítidlo na tabuli není potřeba. Osazení 12 ks svítidel (ve třech řadách) na strop. Instalace nových vypínačů pro 3 samostatné okruhy (3 řady).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</si>
</sst>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#,##0\ &quot;Kč&quot;"/>
    <numFmt numFmtId="166" formatCode="0.0"/>
    <numFmt numFmtId="167" formatCode="#,##0.0000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3" xfId="0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/>
    <xf numFmtId="0" fontId="6" fillId="0" borderId="37" xfId="0" applyFont="1" applyBorder="1"/>
    <xf numFmtId="0" fontId="6" fillId="0" borderId="38" xfId="0" applyFont="1" applyBorder="1"/>
    <xf numFmtId="0" fontId="6" fillId="0" borderId="40" xfId="0" applyFont="1" applyBorder="1"/>
    <xf numFmtId="165" fontId="6" fillId="0" borderId="38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9" xfId="0" applyNumberFormat="1" applyFont="1" applyBorder="1"/>
    <xf numFmtId="0" fontId="5" fillId="0" borderId="26" xfId="0" applyFont="1" applyBorder="1"/>
    <xf numFmtId="3" fontId="5" fillId="0" borderId="28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1" xfId="0" applyFont="1" applyBorder="1"/>
    <xf numFmtId="0" fontId="11" fillId="0" borderId="32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center"/>
    </xf>
    <xf numFmtId="4" fontId="12" fillId="0" borderId="32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5" xfId="0" applyFont="1" applyBorder="1"/>
    <xf numFmtId="0" fontId="7" fillId="0" borderId="21" xfId="0" applyFont="1" applyBorder="1"/>
    <xf numFmtId="0" fontId="7" fillId="0" borderId="22" xfId="0" applyFont="1" applyBorder="1"/>
    <xf numFmtId="3" fontId="7" fillId="0" borderId="34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5" fillId="0" borderId="38" xfId="0" applyFont="1" applyBorder="1"/>
    <xf numFmtId="0" fontId="0" fillId="0" borderId="38" xfId="0" applyBorder="1"/>
    <xf numFmtId="4" fontId="0" fillId="0" borderId="59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6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16" fillId="0" borderId="57" xfId="1" applyFont="1" applyBorder="1"/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8" fillId="0" borderId="60" xfId="1" applyFont="1" applyBorder="1"/>
    <xf numFmtId="0" fontId="17" fillId="0" borderId="0" xfId="1" applyFont="1"/>
    <xf numFmtId="0" fontId="7" fillId="0" borderId="53" xfId="1" applyFont="1" applyBorder="1" applyAlignment="1">
      <alignment horizontal="center"/>
    </xf>
    <xf numFmtId="49" fontId="7" fillId="0" borderId="53" xfId="1" applyNumberFormat="1" applyFont="1" applyBorder="1" applyAlignment="1">
      <alignment horizontal="left"/>
    </xf>
    <xf numFmtId="0" fontId="7" fillId="0" borderId="53" xfId="1" applyFont="1" applyBorder="1" applyAlignment="1">
      <alignment wrapText="1"/>
    </xf>
    <xf numFmtId="49" fontId="7" fillId="0" borderId="53" xfId="1" applyNumberFormat="1" applyFont="1" applyBorder="1" applyAlignment="1">
      <alignment horizontal="center" shrinkToFit="1"/>
    </xf>
    <xf numFmtId="4" fontId="7" fillId="0" borderId="53" xfId="1" applyNumberFormat="1" applyFont="1" applyBorder="1" applyAlignment="1">
      <alignment horizontal="right"/>
    </xf>
    <xf numFmtId="4" fontId="7" fillId="0" borderId="53" xfId="1" applyNumberFormat="1" applyFont="1" applyBorder="1"/>
    <xf numFmtId="167" fontId="7" fillId="0" borderId="53" xfId="1" applyNumberFormat="1" applyFont="1" applyBorder="1"/>
    <xf numFmtId="0" fontId="9" fillId="0" borderId="61" xfId="1" applyBorder="1" applyAlignment="1">
      <alignment horizontal="center"/>
    </xf>
    <xf numFmtId="49" fontId="3" fillId="0" borderId="61" xfId="1" applyNumberFormat="1" applyFont="1" applyBorder="1" applyAlignment="1">
      <alignment horizontal="left"/>
    </xf>
    <xf numFmtId="0" fontId="3" fillId="0" borderId="61" xfId="1" applyFont="1" applyBorder="1"/>
    <xf numFmtId="4" fontId="9" fillId="0" borderId="61" xfId="1" applyNumberFormat="1" applyBorder="1" applyAlignment="1">
      <alignment horizontal="right"/>
    </xf>
    <xf numFmtId="4" fontId="5" fillId="0" borderId="61" xfId="1" applyNumberFormat="1" applyFont="1" applyBorder="1"/>
    <xf numFmtId="0" fontId="5" fillId="0" borderId="61" xfId="1" applyFont="1" applyBorder="1"/>
    <xf numFmtId="167" fontId="5" fillId="0" borderId="61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6" xfId="0" applyNumberFormat="1" applyFont="1" applyBorder="1"/>
    <xf numFmtId="3" fontId="7" fillId="0" borderId="7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15" fillId="0" borderId="53" xfId="1" applyFont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3" fontId="5" fillId="0" borderId="38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167" fontId="20" fillId="0" borderId="13" xfId="1" applyNumberFormat="1" applyFont="1" applyBorder="1" applyAlignment="1">
      <alignment horizontal="left" vertical="center" wrapText="1"/>
    </xf>
    <xf numFmtId="167" fontId="20" fillId="0" borderId="11" xfId="1" applyNumberFormat="1" applyFont="1" applyBorder="1" applyAlignment="1">
      <alignment horizontal="left" vertical="center" wrapText="1"/>
    </xf>
    <xf numFmtId="167" fontId="20" fillId="0" borderId="8" xfId="1" applyNumberFormat="1" applyFont="1" applyBorder="1" applyAlignment="1">
      <alignment horizontal="left" vertical="center" wrapText="1"/>
    </xf>
    <xf numFmtId="167" fontId="20" fillId="0" borderId="7" xfId="1" applyNumberFormat="1" applyFont="1" applyBorder="1" applyAlignment="1">
      <alignment horizontal="left" vertical="center" wrapText="1"/>
    </xf>
    <xf numFmtId="167" fontId="20" fillId="0" borderId="20" xfId="1" applyNumberFormat="1" applyFont="1" applyBorder="1" applyAlignment="1">
      <alignment horizontal="left" vertical="center" wrapText="1"/>
    </xf>
    <xf numFmtId="167" fontId="20" fillId="0" borderId="58" xfId="1" applyNumberFormat="1" applyFont="1" applyBorder="1" applyAlignment="1">
      <alignment horizontal="left" vertic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7" workbookViewId="0">
      <selection activeCell="C23" sqref="C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70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69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57"/>
      <c r="D7" s="158"/>
      <c r="E7" s="17" t="s">
        <v>9</v>
      </c>
      <c r="F7" s="16"/>
      <c r="G7" s="18">
        <v>0</v>
      </c>
    </row>
    <row r="8" spans="1:57" x14ac:dyDescent="0.2">
      <c r="A8" s="14" t="s">
        <v>10</v>
      </c>
      <c r="B8" s="16"/>
      <c r="C8" s="157" t="s">
        <v>159</v>
      </c>
      <c r="D8" s="158"/>
      <c r="E8" s="17" t="s">
        <v>11</v>
      </c>
      <c r="F8" s="16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12" t="s">
        <v>15</v>
      </c>
      <c r="G10" s="13"/>
      <c r="BA10" s="26"/>
      <c r="BB10" s="26"/>
      <c r="BC10" s="26"/>
      <c r="BD10" s="26"/>
      <c r="BE10" s="26"/>
    </row>
    <row r="11" spans="1:57" x14ac:dyDescent="0.2">
      <c r="A11" s="25"/>
      <c r="E11" s="159" t="s">
        <v>158</v>
      </c>
      <c r="F11" s="160"/>
      <c r="G11" s="161"/>
    </row>
    <row r="12" spans="1:57" ht="28.5" customHeight="1" thickBot="1" x14ac:dyDescent="0.25">
      <c r="A12" s="27" t="s">
        <v>16</v>
      </c>
      <c r="B12" s="28"/>
      <c r="C12" s="28"/>
      <c r="D12" s="28"/>
      <c r="E12" s="29"/>
      <c r="F12" s="29"/>
      <c r="G12" s="30"/>
    </row>
    <row r="13" spans="1:57" ht="17.25" customHeight="1" thickBot="1" x14ac:dyDescent="0.25">
      <c r="A13" s="31" t="s">
        <v>17</v>
      </c>
      <c r="B13" s="32"/>
      <c r="C13" s="33"/>
      <c r="D13" s="34" t="s">
        <v>18</v>
      </c>
      <c r="E13" s="35"/>
      <c r="F13" s="35"/>
      <c r="G13" s="33"/>
    </row>
    <row r="14" spans="1:57" ht="15.95" customHeight="1" x14ac:dyDescent="0.2">
      <c r="A14" s="36"/>
      <c r="B14" s="37" t="s">
        <v>19</v>
      </c>
      <c r="C14" s="38">
        <f>Dodavka</f>
        <v>0</v>
      </c>
      <c r="D14" s="39" t="str">
        <f>Rekapitulace!A27</f>
        <v>Rezerva 10%</v>
      </c>
      <c r="E14" s="40"/>
      <c r="F14" s="41"/>
      <c r="G14" s="38">
        <f>Rekapitulace!I27</f>
        <v>0</v>
      </c>
    </row>
    <row r="15" spans="1:57" ht="15.95" customHeight="1" x14ac:dyDescent="0.2">
      <c r="A15" s="36" t="s">
        <v>20</v>
      </c>
      <c r="B15" s="37" t="s">
        <v>21</v>
      </c>
      <c r="C15" s="38">
        <f>Mont</f>
        <v>0</v>
      </c>
      <c r="D15" s="21"/>
      <c r="E15" s="42"/>
      <c r="F15" s="43"/>
      <c r="G15" s="38"/>
    </row>
    <row r="16" spans="1:57" ht="15.95" customHeight="1" x14ac:dyDescent="0.2">
      <c r="A16" s="36" t="s">
        <v>22</v>
      </c>
      <c r="B16" s="37" t="s">
        <v>23</v>
      </c>
      <c r="C16" s="38">
        <f>HSV</f>
        <v>0</v>
      </c>
      <c r="D16" s="21"/>
      <c r="E16" s="42"/>
      <c r="F16" s="43"/>
      <c r="G16" s="38"/>
    </row>
    <row r="17" spans="1:7" ht="15.95" customHeight="1" x14ac:dyDescent="0.2">
      <c r="A17" s="44" t="s">
        <v>24</v>
      </c>
      <c r="B17" s="37" t="s">
        <v>25</v>
      </c>
      <c r="C17" s="38">
        <f>PSV</f>
        <v>0</v>
      </c>
      <c r="D17" s="21"/>
      <c r="E17" s="42"/>
      <c r="F17" s="43"/>
      <c r="G17" s="38"/>
    </row>
    <row r="18" spans="1:7" ht="15.95" customHeight="1" x14ac:dyDescent="0.2">
      <c r="A18" s="45" t="s">
        <v>26</v>
      </c>
      <c r="B18" s="37"/>
      <c r="C18" s="38">
        <f>SUM(C14:C17)</f>
        <v>0</v>
      </c>
      <c r="D18" s="46"/>
      <c r="E18" s="42"/>
      <c r="F18" s="43"/>
      <c r="G18" s="38"/>
    </row>
    <row r="19" spans="1:7" ht="15.95" customHeight="1" x14ac:dyDescent="0.2">
      <c r="A19" s="45"/>
      <c r="B19" s="37"/>
      <c r="C19" s="38"/>
      <c r="D19" s="21"/>
      <c r="E19" s="42"/>
      <c r="F19" s="43"/>
      <c r="G19" s="38"/>
    </row>
    <row r="20" spans="1:7" ht="15.95" customHeight="1" x14ac:dyDescent="0.2">
      <c r="A20" s="45" t="s">
        <v>27</v>
      </c>
      <c r="B20" s="37"/>
      <c r="C20" s="38">
        <f>HZS</f>
        <v>0</v>
      </c>
      <c r="D20" s="21"/>
      <c r="E20" s="42"/>
      <c r="F20" s="43"/>
      <c r="G20" s="38"/>
    </row>
    <row r="21" spans="1:7" ht="15.95" customHeight="1" x14ac:dyDescent="0.2">
      <c r="A21" s="25" t="s">
        <v>28</v>
      </c>
      <c r="C21" s="38">
        <f>C18+C20</f>
        <v>0</v>
      </c>
      <c r="D21" s="21" t="s">
        <v>29</v>
      </c>
      <c r="E21" s="42"/>
      <c r="F21" s="43"/>
      <c r="G21" s="38">
        <f>G22-SUM(G14:G20)</f>
        <v>0</v>
      </c>
    </row>
    <row r="22" spans="1:7" ht="15.95" customHeight="1" thickBot="1" x14ac:dyDescent="0.25">
      <c r="A22" s="21" t="s">
        <v>30</v>
      </c>
      <c r="B22" s="22"/>
      <c r="C22" s="47">
        <f>C21+G22</f>
        <v>0</v>
      </c>
      <c r="D22" s="48" t="s">
        <v>31</v>
      </c>
      <c r="E22" s="49"/>
      <c r="F22" s="50"/>
      <c r="G22" s="3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 t="s">
        <v>160</v>
      </c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5" t="s">
        <v>36</v>
      </c>
      <c r="B25" s="51"/>
      <c r="C25" s="12" t="s">
        <v>36</v>
      </c>
      <c r="E25" s="12" t="s">
        <v>36</v>
      </c>
      <c r="G25" s="13"/>
    </row>
    <row r="26" spans="1:7" x14ac:dyDescent="0.2">
      <c r="A26" s="25"/>
      <c r="B26" s="52">
        <v>44964</v>
      </c>
      <c r="C26" s="12" t="s">
        <v>37</v>
      </c>
      <c r="E26" s="12" t="s">
        <v>38</v>
      </c>
      <c r="G26" s="13"/>
    </row>
    <row r="27" spans="1:7" x14ac:dyDescent="0.2">
      <c r="A27" s="25"/>
      <c r="C27" s="12"/>
      <c r="E27" s="12"/>
      <c r="G27" s="13"/>
    </row>
    <row r="28" spans="1:7" ht="97.5" customHeight="1" x14ac:dyDescent="0.2">
      <c r="A28" s="25"/>
      <c r="C28" s="12"/>
      <c r="E28" s="12"/>
      <c r="G28" s="13"/>
    </row>
    <row r="29" spans="1:7" x14ac:dyDescent="0.2">
      <c r="A29" s="14"/>
      <c r="B29" s="16"/>
      <c r="C29" s="53"/>
      <c r="D29" s="16"/>
      <c r="E29" s="17"/>
      <c r="F29" s="54"/>
      <c r="G29" s="18"/>
    </row>
    <row r="30" spans="1:7" x14ac:dyDescent="0.2">
      <c r="A30" s="14"/>
      <c r="B30" s="16"/>
      <c r="C30" s="53"/>
      <c r="D30" s="16"/>
      <c r="E30" s="17"/>
      <c r="F30" s="54"/>
      <c r="G30" s="18"/>
    </row>
    <row r="31" spans="1:7" x14ac:dyDescent="0.2">
      <c r="A31" s="14"/>
      <c r="B31" s="16"/>
      <c r="C31" s="53"/>
      <c r="D31" s="16"/>
      <c r="E31" s="17"/>
      <c r="F31" s="55"/>
      <c r="G31" s="24"/>
    </row>
    <row r="32" spans="1:7" x14ac:dyDescent="0.2">
      <c r="A32" s="14" t="s">
        <v>39</v>
      </c>
      <c r="B32" s="16"/>
      <c r="C32" s="53">
        <v>21</v>
      </c>
      <c r="D32" s="16" t="s">
        <v>40</v>
      </c>
      <c r="E32" s="17"/>
      <c r="F32" s="54">
        <f>C22</f>
        <v>0</v>
      </c>
      <c r="G32" s="18"/>
    </row>
    <row r="33" spans="1:8" x14ac:dyDescent="0.2">
      <c r="A33" s="14" t="s">
        <v>41</v>
      </c>
      <c r="B33" s="16"/>
      <c r="C33" s="53">
        <v>21</v>
      </c>
      <c r="D33" s="16" t="s">
        <v>40</v>
      </c>
      <c r="E33" s="17"/>
      <c r="F33" s="55">
        <f>ROUND(PRODUCT(F32,C33/100),1)</f>
        <v>0</v>
      </c>
      <c r="G33" s="24"/>
    </row>
    <row r="34" spans="1:8" s="61" customFormat="1" ht="19.5" customHeight="1" thickBot="1" x14ac:dyDescent="0.3">
      <c r="A34" s="56" t="s">
        <v>42</v>
      </c>
      <c r="B34" s="57"/>
      <c r="C34" s="57"/>
      <c r="D34" s="57"/>
      <c r="E34" s="58"/>
      <c r="F34" s="59">
        <f>CEILING(SUM(F29:F33),1)</f>
        <v>0</v>
      </c>
      <c r="G34" s="60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162"/>
      <c r="C37" s="162"/>
      <c r="D37" s="162"/>
      <c r="E37" s="162"/>
      <c r="F37" s="162"/>
      <c r="G37" s="162"/>
      <c r="H37" t="s">
        <v>4</v>
      </c>
    </row>
    <row r="38" spans="1:8" ht="12.75" customHeight="1" x14ac:dyDescent="0.2">
      <c r="A38" s="62"/>
      <c r="B38" s="162"/>
      <c r="C38" s="162"/>
      <c r="D38" s="162"/>
      <c r="E38" s="162"/>
      <c r="F38" s="162"/>
      <c r="G38" s="162"/>
      <c r="H38" t="s">
        <v>4</v>
      </c>
    </row>
    <row r="39" spans="1:8" x14ac:dyDescent="0.2">
      <c r="A39" s="62"/>
      <c r="B39" s="162"/>
      <c r="C39" s="162"/>
      <c r="D39" s="162"/>
      <c r="E39" s="162"/>
      <c r="F39" s="162"/>
      <c r="G39" s="162"/>
      <c r="H39" t="s">
        <v>4</v>
      </c>
    </row>
    <row r="40" spans="1:8" x14ac:dyDescent="0.2">
      <c r="A40" s="62"/>
      <c r="B40" s="162"/>
      <c r="C40" s="162"/>
      <c r="D40" s="162"/>
      <c r="E40" s="162"/>
      <c r="F40" s="162"/>
      <c r="G40" s="162"/>
      <c r="H40" t="s">
        <v>4</v>
      </c>
    </row>
    <row r="41" spans="1:8" x14ac:dyDescent="0.2">
      <c r="A41" s="62"/>
      <c r="B41" s="162"/>
      <c r="C41" s="162"/>
      <c r="D41" s="162"/>
      <c r="E41" s="162"/>
      <c r="F41" s="162"/>
      <c r="G41" s="162"/>
      <c r="H41" t="s">
        <v>4</v>
      </c>
    </row>
    <row r="42" spans="1:8" x14ac:dyDescent="0.2">
      <c r="A42" s="62"/>
      <c r="B42" s="162"/>
      <c r="C42" s="162"/>
      <c r="D42" s="162"/>
      <c r="E42" s="162"/>
      <c r="F42" s="162"/>
      <c r="G42" s="162"/>
      <c r="H42" t="s">
        <v>4</v>
      </c>
    </row>
    <row r="43" spans="1:8" x14ac:dyDescent="0.2">
      <c r="A43" s="62"/>
      <c r="B43" s="162"/>
      <c r="C43" s="162"/>
      <c r="D43" s="162"/>
      <c r="E43" s="162"/>
      <c r="F43" s="162"/>
      <c r="G43" s="162"/>
      <c r="H43" t="s">
        <v>4</v>
      </c>
    </row>
    <row r="44" spans="1:8" x14ac:dyDescent="0.2">
      <c r="A44" s="62"/>
      <c r="B44" s="162"/>
      <c r="C44" s="162"/>
      <c r="D44" s="162"/>
      <c r="E44" s="162"/>
      <c r="F44" s="162"/>
      <c r="G44" s="162"/>
      <c r="H44" t="s">
        <v>4</v>
      </c>
    </row>
    <row r="45" spans="1:8" x14ac:dyDescent="0.2">
      <c r="A45" s="62"/>
      <c r="B45" s="162"/>
      <c r="C45" s="162"/>
      <c r="D45" s="162"/>
      <c r="E45" s="162"/>
      <c r="F45" s="162"/>
      <c r="G45" s="162"/>
      <c r="H45" t="s">
        <v>4</v>
      </c>
    </row>
    <row r="46" spans="1:8" x14ac:dyDescent="0.2">
      <c r="B46" s="156"/>
      <c r="C46" s="156"/>
      <c r="D46" s="156"/>
      <c r="E46" s="156"/>
      <c r="F46" s="156"/>
      <c r="G46" s="156"/>
    </row>
    <row r="47" spans="1:8" x14ac:dyDescent="0.2">
      <c r="B47" s="156"/>
      <c r="C47" s="156"/>
      <c r="D47" s="156"/>
      <c r="E47" s="156"/>
      <c r="F47" s="156"/>
      <c r="G47" s="156"/>
    </row>
    <row r="48" spans="1:8" x14ac:dyDescent="0.2">
      <c r="B48" s="156"/>
      <c r="C48" s="156"/>
      <c r="D48" s="156"/>
      <c r="E48" s="156"/>
      <c r="F48" s="156"/>
      <c r="G48" s="156"/>
    </row>
    <row r="49" spans="2:7" x14ac:dyDescent="0.2">
      <c r="B49" s="156"/>
      <c r="C49" s="156"/>
      <c r="D49" s="156"/>
      <c r="E49" s="156"/>
      <c r="F49" s="156"/>
      <c r="G49" s="156"/>
    </row>
    <row r="50" spans="2:7" x14ac:dyDescent="0.2">
      <c r="B50" s="156"/>
      <c r="C50" s="156"/>
      <c r="D50" s="156"/>
      <c r="E50" s="156"/>
      <c r="F50" s="156"/>
      <c r="G50" s="156"/>
    </row>
    <row r="51" spans="2:7" x14ac:dyDescent="0.2">
      <c r="B51" s="156"/>
      <c r="C51" s="156"/>
      <c r="D51" s="156"/>
      <c r="E51" s="156"/>
      <c r="F51" s="156"/>
      <c r="G51" s="156"/>
    </row>
    <row r="52" spans="2:7" x14ac:dyDescent="0.2">
      <c r="B52" s="156"/>
      <c r="C52" s="156"/>
      <c r="D52" s="156"/>
      <c r="E52" s="156"/>
      <c r="F52" s="156"/>
      <c r="G52" s="156"/>
    </row>
    <row r="53" spans="2:7" x14ac:dyDescent="0.2">
      <c r="B53" s="156"/>
      <c r="C53" s="156"/>
      <c r="D53" s="156"/>
      <c r="E53" s="156"/>
      <c r="F53" s="156"/>
      <c r="G53" s="156"/>
    </row>
    <row r="54" spans="2:7" x14ac:dyDescent="0.2">
      <c r="B54" s="156"/>
      <c r="C54" s="156"/>
      <c r="D54" s="156"/>
      <c r="E54" s="156"/>
      <c r="F54" s="156"/>
      <c r="G54" s="156"/>
    </row>
    <row r="55" spans="2:7" x14ac:dyDescent="0.2">
      <c r="B55" s="156"/>
      <c r="C55" s="156"/>
      <c r="D55" s="156"/>
      <c r="E55" s="156"/>
      <c r="F55" s="156"/>
      <c r="G55" s="15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79"/>
  <sheetViews>
    <sheetView workbookViewId="0">
      <selection activeCell="F21" sqref="F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63" t="s">
        <v>5</v>
      </c>
      <c r="B1" s="164"/>
      <c r="C1" s="63" t="str">
        <f>CONCATENATE(cislostavby," ",nazevstavby)</f>
        <v xml:space="preserve"> 2. Základní škola Kolín.</v>
      </c>
      <c r="D1" s="64"/>
      <c r="E1" s="65"/>
      <c r="F1" s="64"/>
      <c r="G1" s="64"/>
      <c r="H1" s="66"/>
      <c r="I1" s="67"/>
    </row>
    <row r="2" spans="1:9" ht="13.5" thickBot="1" x14ac:dyDescent="0.25">
      <c r="A2" s="165" t="s">
        <v>1</v>
      </c>
      <c r="B2" s="166"/>
      <c r="C2" s="68" t="str">
        <f>CONCATENATE(cisloobjektu," ",nazevobjektu)</f>
        <v xml:space="preserve"> C-- Oprava místností 19a24 , I.část_ sborovna - PC</v>
      </c>
      <c r="D2" s="69"/>
      <c r="E2" s="70"/>
      <c r="F2" s="69"/>
      <c r="G2" s="167"/>
      <c r="H2" s="167"/>
      <c r="I2" s="168"/>
    </row>
    <row r="3" spans="1:9" ht="13.5" thickTop="1" x14ac:dyDescent="0.2"/>
    <row r="4" spans="1:9" ht="19.5" customHeight="1" x14ac:dyDescent="0.25">
      <c r="A4" s="7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ht="13.5" thickBot="1" x14ac:dyDescent="0.25">
      <c r="A6" s="72"/>
      <c r="B6" s="73" t="s">
        <v>45</v>
      </c>
      <c r="C6" s="73"/>
      <c r="D6" s="74"/>
      <c r="E6" s="75" t="s">
        <v>46</v>
      </c>
      <c r="F6" s="76" t="s">
        <v>47</v>
      </c>
      <c r="G6" s="76" t="s">
        <v>48</v>
      </c>
      <c r="H6" s="76" t="s">
        <v>49</v>
      </c>
      <c r="I6" s="77" t="s">
        <v>27</v>
      </c>
    </row>
    <row r="7" spans="1:9" x14ac:dyDescent="0.2">
      <c r="A7" s="151" t="str">
        <f>Položky!B7</f>
        <v>61</v>
      </c>
      <c r="B7" s="78" t="str">
        <f>Položky!C7</f>
        <v>Upravy povrchů vnitřní</v>
      </c>
      <c r="D7" s="79"/>
      <c r="E7" s="152">
        <f>Položky!BA9</f>
        <v>0</v>
      </c>
      <c r="F7" s="153">
        <f>Položky!BB9</f>
        <v>0</v>
      </c>
      <c r="G7" s="153">
        <f>Položky!BC9</f>
        <v>0</v>
      </c>
      <c r="H7" s="153">
        <f>Položky!BD9</f>
        <v>0</v>
      </c>
      <c r="I7" s="154">
        <f>Položky!BE9</f>
        <v>0</v>
      </c>
    </row>
    <row r="8" spans="1:9" x14ac:dyDescent="0.2">
      <c r="A8" s="151" t="str">
        <f>Položky!B10</f>
        <v>94</v>
      </c>
      <c r="B8" s="78" t="str">
        <f>Položky!C10</f>
        <v>Lešení a stavební výtahy</v>
      </c>
      <c r="D8" s="79"/>
      <c r="E8" s="152">
        <f>Položky!BA12</f>
        <v>0</v>
      </c>
      <c r="F8" s="153">
        <f>Položky!BB12</f>
        <v>0</v>
      </c>
      <c r="G8" s="153">
        <f>Položky!BC12</f>
        <v>0</v>
      </c>
      <c r="H8" s="153">
        <f>Položky!BD12</f>
        <v>0</v>
      </c>
      <c r="I8" s="154">
        <f>Položky!BE12</f>
        <v>0</v>
      </c>
    </row>
    <row r="9" spans="1:9" x14ac:dyDescent="0.2">
      <c r="A9" s="151" t="str">
        <f>Položky!B13</f>
        <v>95</v>
      </c>
      <c r="B9" s="78" t="str">
        <f>Položky!C13</f>
        <v>Dokončovací kce na pozem.stav.</v>
      </c>
      <c r="D9" s="79"/>
      <c r="E9" s="152">
        <f>Položky!BA15</f>
        <v>0</v>
      </c>
      <c r="F9" s="153">
        <f>Položky!BB15</f>
        <v>0</v>
      </c>
      <c r="G9" s="153">
        <f>Položky!BC15</f>
        <v>0</v>
      </c>
      <c r="H9" s="153">
        <f>Položky!BD15</f>
        <v>0</v>
      </c>
      <c r="I9" s="154">
        <f>Položky!BE15</f>
        <v>0</v>
      </c>
    </row>
    <row r="10" spans="1:9" x14ac:dyDescent="0.2">
      <c r="A10" s="151" t="str">
        <f>Položky!B16</f>
        <v>96</v>
      </c>
      <c r="B10" s="78" t="str">
        <f>Položky!C16</f>
        <v>Bourání konstrukcí</v>
      </c>
      <c r="D10" s="79"/>
      <c r="E10" s="152">
        <f>Položky!BA22</f>
        <v>0</v>
      </c>
      <c r="F10" s="153">
        <f>Položky!BB22</f>
        <v>0</v>
      </c>
      <c r="G10" s="153">
        <f>Položky!BC22</f>
        <v>0</v>
      </c>
      <c r="H10" s="153">
        <f>Položky!BD22</f>
        <v>0</v>
      </c>
      <c r="I10" s="154">
        <f>Položky!BE22</f>
        <v>0</v>
      </c>
    </row>
    <row r="11" spans="1:9" x14ac:dyDescent="0.2">
      <c r="A11" s="151" t="str">
        <f>Položky!B23</f>
        <v>97</v>
      </c>
      <c r="B11" s="78" t="str">
        <f>Položky!C23</f>
        <v>Prorážení otvorů</v>
      </c>
      <c r="D11" s="79"/>
      <c r="E11" s="152">
        <f>Položky!BA25</f>
        <v>0</v>
      </c>
      <c r="F11" s="153">
        <f>Položky!BB25</f>
        <v>0</v>
      </c>
      <c r="G11" s="153">
        <f>Položky!BC25</f>
        <v>0</v>
      </c>
      <c r="H11" s="153">
        <f>Položky!BD25</f>
        <v>0</v>
      </c>
      <c r="I11" s="154">
        <f>Položky!BE25</f>
        <v>0</v>
      </c>
    </row>
    <row r="12" spans="1:9" x14ac:dyDescent="0.2">
      <c r="A12" s="151" t="str">
        <f>Položky!B26</f>
        <v>99</v>
      </c>
      <c r="B12" s="78" t="str">
        <f>Položky!C26</f>
        <v>Staveništní přesun hmot</v>
      </c>
      <c r="D12" s="79"/>
      <c r="E12" s="152">
        <f>Položky!BA28</f>
        <v>0</v>
      </c>
      <c r="F12" s="153">
        <f>Položky!BB28</f>
        <v>0</v>
      </c>
      <c r="G12" s="153">
        <f>Položky!BC28</f>
        <v>0</v>
      </c>
      <c r="H12" s="153">
        <f>Položky!BD28</f>
        <v>0</v>
      </c>
      <c r="I12" s="154">
        <f>Položky!BE28</f>
        <v>0</v>
      </c>
    </row>
    <row r="13" spans="1:9" x14ac:dyDescent="0.2">
      <c r="A13" s="151" t="str">
        <f>Položky!B29</f>
        <v>725</v>
      </c>
      <c r="B13" s="78" t="str">
        <f>Položky!C29</f>
        <v>Zařizovací předměty</v>
      </c>
      <c r="D13" s="79"/>
      <c r="E13" s="152">
        <f>Položky!BA33</f>
        <v>0</v>
      </c>
      <c r="F13" s="153">
        <f>Položky!BB33</f>
        <v>0</v>
      </c>
      <c r="G13" s="153">
        <f>Položky!BC33</f>
        <v>0</v>
      </c>
      <c r="H13" s="153">
        <f>Položky!BD33</f>
        <v>0</v>
      </c>
      <c r="I13" s="154">
        <f>Položky!BE33</f>
        <v>0</v>
      </c>
    </row>
    <row r="14" spans="1:9" x14ac:dyDescent="0.2">
      <c r="A14" s="151" t="str">
        <f>Položky!B34</f>
        <v>766</v>
      </c>
      <c r="B14" s="78" t="str">
        <f>Položky!C34</f>
        <v>Konstrukce truhlářské</v>
      </c>
      <c r="D14" s="79"/>
      <c r="E14" s="152">
        <f>Položky!BA38</f>
        <v>0</v>
      </c>
      <c r="F14" s="153">
        <f>Položky!BB38</f>
        <v>0</v>
      </c>
      <c r="G14" s="153">
        <f>Položky!BC38</f>
        <v>0</v>
      </c>
      <c r="H14" s="153">
        <f>Položky!BD38</f>
        <v>0</v>
      </c>
      <c r="I14" s="154">
        <f>Položky!BE38</f>
        <v>0</v>
      </c>
    </row>
    <row r="15" spans="1:9" x14ac:dyDescent="0.2">
      <c r="A15" s="151" t="str">
        <f>Položky!B39</f>
        <v>767</v>
      </c>
      <c r="B15" s="78" t="str">
        <f>Položky!C39</f>
        <v>Konstrukce zámečnické</v>
      </c>
      <c r="D15" s="79"/>
      <c r="E15" s="152">
        <f>Položky!BA42</f>
        <v>0</v>
      </c>
      <c r="F15" s="153">
        <f>Položky!BB42</f>
        <v>0</v>
      </c>
      <c r="G15" s="153">
        <f>Položky!BC42</f>
        <v>0</v>
      </c>
      <c r="H15" s="153">
        <f>Položky!BD42</f>
        <v>0</v>
      </c>
      <c r="I15" s="154">
        <f>Položky!BE42</f>
        <v>0</v>
      </c>
    </row>
    <row r="16" spans="1:9" x14ac:dyDescent="0.2">
      <c r="A16" s="151" t="str">
        <f>Položky!B43</f>
        <v>775</v>
      </c>
      <c r="B16" s="78" t="str">
        <f>Položky!C43</f>
        <v>Podlahy vlysové a parketové</v>
      </c>
      <c r="D16" s="79"/>
      <c r="E16" s="152">
        <f>Položky!BA45</f>
        <v>0</v>
      </c>
      <c r="F16" s="153">
        <f>Položky!BB45</f>
        <v>0</v>
      </c>
      <c r="G16" s="153">
        <f>Položky!BC45</f>
        <v>0</v>
      </c>
      <c r="H16" s="153">
        <f>Položky!BD45</f>
        <v>0</v>
      </c>
      <c r="I16" s="154">
        <f>Položky!BE45</f>
        <v>0</v>
      </c>
    </row>
    <row r="17" spans="1:256" x14ac:dyDescent="0.2">
      <c r="A17" s="151" t="str">
        <f>Položky!B46</f>
        <v>776</v>
      </c>
      <c r="B17" s="78" t="str">
        <f>Položky!C46</f>
        <v>Podlahy povlakové</v>
      </c>
      <c r="D17" s="79"/>
      <c r="E17" s="152">
        <f>Položky!BA48</f>
        <v>0</v>
      </c>
      <c r="F17" s="153">
        <f>Položky!BB48</f>
        <v>0</v>
      </c>
      <c r="G17" s="153">
        <f>Položky!BC48</f>
        <v>0</v>
      </c>
      <c r="H17" s="153">
        <f>Položky!BD48</f>
        <v>0</v>
      </c>
      <c r="I17" s="154">
        <f>Položky!BE48</f>
        <v>0</v>
      </c>
    </row>
    <row r="18" spans="1:256" x14ac:dyDescent="0.2">
      <c r="A18" s="151" t="str">
        <f>Položky!B49</f>
        <v>781</v>
      </c>
      <c r="B18" s="78" t="str">
        <f>Položky!C49</f>
        <v>Obklady keramické</v>
      </c>
      <c r="D18" s="79"/>
      <c r="E18" s="152">
        <f>Položky!BA52</f>
        <v>0</v>
      </c>
      <c r="F18" s="153">
        <f>Položky!BB52</f>
        <v>0</v>
      </c>
      <c r="G18" s="153">
        <f>Položky!BC52</f>
        <v>0</v>
      </c>
      <c r="H18" s="153">
        <f>Položky!BD52</f>
        <v>0</v>
      </c>
      <c r="I18" s="154">
        <f>Položky!BE52</f>
        <v>0</v>
      </c>
    </row>
    <row r="19" spans="1:256" x14ac:dyDescent="0.2">
      <c r="A19" s="151" t="str">
        <f>Položky!B53</f>
        <v>783</v>
      </c>
      <c r="B19" s="78" t="str">
        <f>Položky!C53</f>
        <v>Nátěry</v>
      </c>
      <c r="D19" s="79"/>
      <c r="E19" s="152">
        <f>Položky!BA55</f>
        <v>0</v>
      </c>
      <c r="F19" s="153">
        <f>Položky!BB55</f>
        <v>0</v>
      </c>
      <c r="G19" s="153">
        <f>Položky!BC55</f>
        <v>0</v>
      </c>
      <c r="H19" s="153">
        <f>Položky!BD55</f>
        <v>0</v>
      </c>
      <c r="I19" s="154">
        <f>Položky!BE55</f>
        <v>0</v>
      </c>
    </row>
    <row r="20" spans="1:256" x14ac:dyDescent="0.2">
      <c r="A20" s="151" t="str">
        <f>Položky!B56</f>
        <v>784</v>
      </c>
      <c r="B20" s="78" t="str">
        <f>Položky!C56</f>
        <v>Malby</v>
      </c>
      <c r="D20" s="79"/>
      <c r="E20" s="152">
        <f>Položky!BA58</f>
        <v>0</v>
      </c>
      <c r="F20" s="153">
        <f>Položky!BB58</f>
        <v>0</v>
      </c>
      <c r="G20" s="153">
        <f>Položky!BC58</f>
        <v>0</v>
      </c>
      <c r="H20" s="153">
        <f>Položky!BD58</f>
        <v>0</v>
      </c>
      <c r="I20" s="154">
        <f>Položky!BE58</f>
        <v>0</v>
      </c>
    </row>
    <row r="21" spans="1:256" ht="13.5" thickBot="1" x14ac:dyDescent="0.25">
      <c r="A21" s="151" t="str">
        <f>Položky!B59</f>
        <v>M21</v>
      </c>
      <c r="B21" s="78" t="str">
        <f>Položky!C59</f>
        <v>Elektromontáže</v>
      </c>
      <c r="D21" s="79"/>
      <c r="E21" s="152">
        <f>Položky!BA76</f>
        <v>0</v>
      </c>
      <c r="F21" s="153">
        <f>Položky!BB76</f>
        <v>0</v>
      </c>
      <c r="G21" s="153">
        <f>Položky!BC76</f>
        <v>0</v>
      </c>
      <c r="H21" s="153">
        <f>Položky!BD76</f>
        <v>0</v>
      </c>
      <c r="I21" s="154">
        <f>Položky!BE76</f>
        <v>0</v>
      </c>
    </row>
    <row r="22" spans="1:256" ht="13.5" thickBot="1" x14ac:dyDescent="0.25">
      <c r="A22" s="80"/>
      <c r="B22" s="73" t="s">
        <v>50</v>
      </c>
      <c r="C22" s="73"/>
      <c r="D22" s="81"/>
      <c r="E22" s="82">
        <f>SUM(E7:E21)</f>
        <v>0</v>
      </c>
      <c r="F22" s="83">
        <f>SUM(F7:F21)</f>
        <v>0</v>
      </c>
      <c r="G22" s="83">
        <f>SUM(G7:G21)</f>
        <v>0</v>
      </c>
      <c r="H22" s="83">
        <f>SUM(H7:H21)</f>
        <v>0</v>
      </c>
      <c r="I22" s="84">
        <f>SUM(I7:I21)</f>
        <v>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</row>
    <row r="24" spans="1:256" ht="18" x14ac:dyDescent="0.25">
      <c r="A24" s="1" t="s">
        <v>51</v>
      </c>
      <c r="B24" s="1"/>
      <c r="C24" s="1"/>
      <c r="D24" s="1"/>
      <c r="E24" s="1"/>
      <c r="F24" s="1"/>
      <c r="G24" s="86"/>
      <c r="H24" s="1"/>
      <c r="I24" s="1"/>
      <c r="BA24" s="26"/>
      <c r="BB24" s="26"/>
      <c r="BC24" s="26"/>
      <c r="BD24" s="26"/>
      <c r="BE24" s="26"/>
    </row>
    <row r="25" spans="1:256" ht="13.5" thickBot="1" x14ac:dyDescent="0.25"/>
    <row r="26" spans="1:256" x14ac:dyDescent="0.2">
      <c r="A26" s="87" t="s">
        <v>52</v>
      </c>
      <c r="B26" s="88"/>
      <c r="C26" s="88"/>
      <c r="D26" s="89"/>
      <c r="E26" s="90" t="s">
        <v>53</v>
      </c>
      <c r="F26" s="91" t="s">
        <v>54</v>
      </c>
      <c r="G26" s="92" t="s">
        <v>55</v>
      </c>
      <c r="H26" s="93"/>
      <c r="I26" s="94" t="s">
        <v>53</v>
      </c>
    </row>
    <row r="27" spans="1:256" x14ac:dyDescent="0.2">
      <c r="A27" s="95" t="s">
        <v>157</v>
      </c>
      <c r="B27" s="96"/>
      <c r="C27" s="96"/>
      <c r="D27" s="97"/>
      <c r="E27" s="98">
        <f>G27/100*10</f>
        <v>0</v>
      </c>
      <c r="F27" s="99">
        <v>0</v>
      </c>
      <c r="G27" s="100">
        <f>HSV+PSV+Mont</f>
        <v>0</v>
      </c>
      <c r="H27" s="101"/>
      <c r="I27" s="102">
        <f>E27+F27*G27/100</f>
        <v>0</v>
      </c>
      <c r="BA27">
        <v>0</v>
      </c>
    </row>
    <row r="28" spans="1:256" ht="13.5" thickBot="1" x14ac:dyDescent="0.25">
      <c r="A28" s="48"/>
      <c r="B28" s="103" t="s">
        <v>56</v>
      </c>
      <c r="C28" s="104"/>
      <c r="D28" s="105"/>
      <c r="E28" s="106"/>
      <c r="F28" s="107"/>
      <c r="G28" s="107"/>
      <c r="H28" s="169">
        <f>SUM(I27:I27)</f>
        <v>0</v>
      </c>
      <c r="I28" s="170"/>
    </row>
    <row r="30" spans="1:256" x14ac:dyDescent="0.2">
      <c r="B30" s="85"/>
      <c r="F30" s="108"/>
      <c r="G30" s="109"/>
      <c r="H30" s="109"/>
      <c r="I30" s="110"/>
    </row>
    <row r="31" spans="1:256" x14ac:dyDescent="0.2">
      <c r="F31" s="108"/>
      <c r="G31" s="109"/>
      <c r="H31" s="109"/>
      <c r="I31" s="110"/>
    </row>
    <row r="32" spans="1:256" x14ac:dyDescent="0.2">
      <c r="F32" s="108"/>
      <c r="G32" s="109"/>
      <c r="H32" s="109"/>
      <c r="I32" s="110"/>
    </row>
    <row r="33" spans="6:9" x14ac:dyDescent="0.2">
      <c r="F33" s="108"/>
      <c r="G33" s="109"/>
      <c r="H33" s="109"/>
      <c r="I33" s="110"/>
    </row>
    <row r="34" spans="6:9" x14ac:dyDescent="0.2">
      <c r="F34" s="108"/>
      <c r="G34" s="109"/>
      <c r="H34" s="109"/>
      <c r="I34" s="110"/>
    </row>
    <row r="35" spans="6:9" x14ac:dyDescent="0.2">
      <c r="F35" s="108"/>
      <c r="G35" s="109"/>
      <c r="H35" s="109"/>
      <c r="I35" s="110"/>
    </row>
    <row r="36" spans="6:9" x14ac:dyDescent="0.2">
      <c r="F36" s="108"/>
      <c r="G36" s="109"/>
      <c r="H36" s="109"/>
      <c r="I36" s="110"/>
    </row>
    <row r="37" spans="6:9" x14ac:dyDescent="0.2">
      <c r="F37" s="108"/>
      <c r="G37" s="109"/>
      <c r="H37" s="109"/>
      <c r="I37" s="110"/>
    </row>
    <row r="38" spans="6:9" x14ac:dyDescent="0.2">
      <c r="F38" s="108"/>
      <c r="G38" s="109"/>
      <c r="H38" s="109"/>
      <c r="I38" s="110"/>
    </row>
    <row r="39" spans="6:9" x14ac:dyDescent="0.2">
      <c r="F39" s="108"/>
      <c r="G39" s="109"/>
      <c r="H39" s="109"/>
      <c r="I39" s="110"/>
    </row>
    <row r="40" spans="6:9" x14ac:dyDescent="0.2">
      <c r="F40" s="108"/>
      <c r="G40" s="109"/>
      <c r="H40" s="109"/>
      <c r="I40" s="110"/>
    </row>
    <row r="41" spans="6:9" x14ac:dyDescent="0.2">
      <c r="F41" s="108"/>
      <c r="G41" s="109"/>
      <c r="H41" s="109"/>
      <c r="I41" s="110"/>
    </row>
    <row r="42" spans="6:9" x14ac:dyDescent="0.2">
      <c r="F42" s="108"/>
      <c r="G42" s="109"/>
      <c r="H42" s="109"/>
      <c r="I42" s="110"/>
    </row>
    <row r="43" spans="6:9" x14ac:dyDescent="0.2">
      <c r="F43" s="108"/>
      <c r="G43" s="109"/>
      <c r="H43" s="109"/>
      <c r="I43" s="110"/>
    </row>
    <row r="44" spans="6:9" x14ac:dyDescent="0.2">
      <c r="F44" s="108"/>
      <c r="G44" s="109"/>
      <c r="H44" s="109"/>
      <c r="I44" s="110"/>
    </row>
    <row r="45" spans="6:9" x14ac:dyDescent="0.2">
      <c r="F45" s="108"/>
      <c r="G45" s="109"/>
      <c r="H45" s="109"/>
      <c r="I45" s="110"/>
    </row>
    <row r="46" spans="6:9" x14ac:dyDescent="0.2">
      <c r="F46" s="108"/>
      <c r="G46" s="109"/>
      <c r="H46" s="109"/>
      <c r="I46" s="110"/>
    </row>
    <row r="47" spans="6:9" x14ac:dyDescent="0.2">
      <c r="F47" s="108"/>
      <c r="G47" s="109"/>
      <c r="H47" s="109"/>
      <c r="I47" s="110"/>
    </row>
    <row r="48" spans="6:9" x14ac:dyDescent="0.2">
      <c r="F48" s="108"/>
      <c r="G48" s="109"/>
      <c r="H48" s="109"/>
      <c r="I48" s="110"/>
    </row>
    <row r="49" spans="6:9" x14ac:dyDescent="0.2">
      <c r="F49" s="108"/>
      <c r="G49" s="109"/>
      <c r="H49" s="109"/>
      <c r="I49" s="110"/>
    </row>
    <row r="50" spans="6:9" x14ac:dyDescent="0.2">
      <c r="F50" s="108"/>
      <c r="G50" s="109"/>
      <c r="H50" s="109"/>
      <c r="I50" s="110"/>
    </row>
    <row r="51" spans="6:9" x14ac:dyDescent="0.2">
      <c r="F51" s="108"/>
      <c r="G51" s="109"/>
      <c r="H51" s="109"/>
      <c r="I51" s="110"/>
    </row>
    <row r="52" spans="6:9" x14ac:dyDescent="0.2">
      <c r="F52" s="108"/>
      <c r="G52" s="109"/>
      <c r="H52" s="109"/>
      <c r="I52" s="110"/>
    </row>
    <row r="53" spans="6:9" x14ac:dyDescent="0.2">
      <c r="F53" s="108"/>
      <c r="G53" s="109"/>
      <c r="H53" s="109"/>
      <c r="I53" s="110"/>
    </row>
    <row r="54" spans="6:9" x14ac:dyDescent="0.2">
      <c r="F54" s="108"/>
      <c r="G54" s="109"/>
      <c r="H54" s="109"/>
      <c r="I54" s="110"/>
    </row>
    <row r="55" spans="6:9" x14ac:dyDescent="0.2">
      <c r="F55" s="108"/>
      <c r="G55" s="109"/>
      <c r="H55" s="109"/>
      <c r="I55" s="110"/>
    </row>
    <row r="56" spans="6:9" x14ac:dyDescent="0.2">
      <c r="F56" s="108"/>
      <c r="G56" s="109"/>
      <c r="H56" s="109"/>
      <c r="I56" s="110"/>
    </row>
    <row r="57" spans="6:9" x14ac:dyDescent="0.2">
      <c r="F57" s="108"/>
      <c r="G57" s="109"/>
      <c r="H57" s="109"/>
      <c r="I57" s="110"/>
    </row>
    <row r="58" spans="6:9" x14ac:dyDescent="0.2">
      <c r="F58" s="108"/>
      <c r="G58" s="109"/>
      <c r="H58" s="109"/>
      <c r="I58" s="110"/>
    </row>
    <row r="59" spans="6:9" x14ac:dyDescent="0.2">
      <c r="F59" s="108"/>
      <c r="G59" s="109"/>
      <c r="H59" s="109"/>
      <c r="I59" s="110"/>
    </row>
    <row r="60" spans="6:9" x14ac:dyDescent="0.2">
      <c r="F60" s="108"/>
      <c r="G60" s="109"/>
      <c r="H60" s="109"/>
      <c r="I60" s="110"/>
    </row>
    <row r="61" spans="6:9" x14ac:dyDescent="0.2">
      <c r="F61" s="108"/>
      <c r="G61" s="109"/>
      <c r="H61" s="109"/>
      <c r="I61" s="110"/>
    </row>
    <row r="62" spans="6:9" x14ac:dyDescent="0.2">
      <c r="F62" s="108"/>
      <c r="G62" s="109"/>
      <c r="H62" s="109"/>
      <c r="I62" s="110"/>
    </row>
    <row r="63" spans="6:9" x14ac:dyDescent="0.2">
      <c r="F63" s="108"/>
      <c r="G63" s="109"/>
      <c r="H63" s="109"/>
      <c r="I63" s="110"/>
    </row>
    <row r="64" spans="6:9" x14ac:dyDescent="0.2">
      <c r="F64" s="108"/>
      <c r="G64" s="109"/>
      <c r="H64" s="109"/>
      <c r="I64" s="110"/>
    </row>
    <row r="65" spans="6:9" x14ac:dyDescent="0.2">
      <c r="F65" s="108"/>
      <c r="G65" s="109"/>
      <c r="H65" s="109"/>
      <c r="I65" s="110"/>
    </row>
    <row r="66" spans="6:9" x14ac:dyDescent="0.2">
      <c r="F66" s="108"/>
      <c r="G66" s="109"/>
      <c r="H66" s="109"/>
      <c r="I66" s="110"/>
    </row>
    <row r="67" spans="6:9" x14ac:dyDescent="0.2">
      <c r="F67" s="108"/>
      <c r="G67" s="109"/>
      <c r="H67" s="109"/>
      <c r="I67" s="110"/>
    </row>
    <row r="68" spans="6:9" x14ac:dyDescent="0.2">
      <c r="F68" s="108"/>
      <c r="G68" s="109"/>
      <c r="H68" s="109"/>
      <c r="I68" s="110"/>
    </row>
    <row r="69" spans="6:9" x14ac:dyDescent="0.2">
      <c r="F69" s="108"/>
      <c r="G69" s="109"/>
      <c r="H69" s="109"/>
      <c r="I69" s="110"/>
    </row>
    <row r="70" spans="6:9" x14ac:dyDescent="0.2">
      <c r="F70" s="108"/>
      <c r="G70" s="109"/>
      <c r="H70" s="109"/>
      <c r="I70" s="110"/>
    </row>
    <row r="71" spans="6:9" x14ac:dyDescent="0.2">
      <c r="F71" s="108"/>
      <c r="G71" s="109"/>
      <c r="H71" s="109"/>
      <c r="I71" s="110"/>
    </row>
    <row r="72" spans="6:9" x14ac:dyDescent="0.2">
      <c r="F72" s="108"/>
      <c r="G72" s="109"/>
      <c r="H72" s="109"/>
      <c r="I72" s="110"/>
    </row>
    <row r="73" spans="6:9" x14ac:dyDescent="0.2">
      <c r="F73" s="108"/>
      <c r="G73" s="109"/>
      <c r="H73" s="109"/>
      <c r="I73" s="110"/>
    </row>
    <row r="74" spans="6:9" x14ac:dyDescent="0.2">
      <c r="F74" s="108"/>
      <c r="G74" s="109"/>
      <c r="H74" s="109"/>
      <c r="I74" s="110"/>
    </row>
    <row r="75" spans="6:9" x14ac:dyDescent="0.2">
      <c r="F75" s="108"/>
      <c r="G75" s="109"/>
      <c r="H75" s="109"/>
      <c r="I75" s="110"/>
    </row>
    <row r="76" spans="6:9" x14ac:dyDescent="0.2">
      <c r="F76" s="108"/>
      <c r="G76" s="109"/>
      <c r="H76" s="109"/>
      <c r="I76" s="110"/>
    </row>
    <row r="77" spans="6:9" x14ac:dyDescent="0.2">
      <c r="F77" s="108"/>
      <c r="G77" s="109"/>
      <c r="H77" s="109"/>
      <c r="I77" s="110"/>
    </row>
    <row r="78" spans="6:9" x14ac:dyDescent="0.2">
      <c r="F78" s="108"/>
      <c r="G78" s="109"/>
      <c r="H78" s="109"/>
      <c r="I78" s="110"/>
    </row>
    <row r="79" spans="6:9" x14ac:dyDescent="0.2">
      <c r="F79" s="108"/>
      <c r="G79" s="109"/>
      <c r="H79" s="109"/>
      <c r="I79" s="110"/>
    </row>
  </sheetData>
  <mergeCells count="4">
    <mergeCell ref="A1:B1"/>
    <mergeCell ref="A2:B2"/>
    <mergeCell ref="G2:I2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E131"/>
  <sheetViews>
    <sheetView showGridLines="0" showZeros="0" tabSelected="1" topLeftCell="B40" zoomScale="80" zoomScaleNormal="100" workbookViewId="0">
      <selection activeCell="C90" sqref="C90"/>
    </sheetView>
  </sheetViews>
  <sheetFormatPr defaultRowHeight="12.75" x14ac:dyDescent="0.2"/>
  <cols>
    <col min="1" max="1" width="4.42578125" style="111" customWidth="1"/>
    <col min="2" max="2" width="14.140625" style="111" customWidth="1"/>
    <col min="3" max="3" width="47.5703125" style="111" customWidth="1"/>
    <col min="4" max="4" width="5.5703125" style="111" customWidth="1"/>
    <col min="5" max="5" width="10" style="119" customWidth="1"/>
    <col min="6" max="6" width="11.28515625" style="111" customWidth="1"/>
    <col min="7" max="7" width="16.140625" style="111" customWidth="1"/>
    <col min="8" max="8" width="13.140625" style="111" customWidth="1"/>
    <col min="9" max="9" width="14.5703125" style="111" customWidth="1"/>
    <col min="10" max="256" width="9.140625" style="111"/>
    <col min="257" max="257" width="4.42578125" style="111" customWidth="1"/>
    <col min="258" max="258" width="14.140625" style="111" customWidth="1"/>
    <col min="259" max="259" width="47.5703125" style="111" customWidth="1"/>
    <col min="260" max="260" width="5.5703125" style="111" customWidth="1"/>
    <col min="261" max="261" width="10" style="111" customWidth="1"/>
    <col min="262" max="262" width="11.28515625" style="111" customWidth="1"/>
    <col min="263" max="263" width="16.140625" style="111" customWidth="1"/>
    <col min="264" max="264" width="13.140625" style="111" customWidth="1"/>
    <col min="265" max="265" width="14.5703125" style="111" customWidth="1"/>
    <col min="266" max="512" width="9.140625" style="111"/>
    <col min="513" max="513" width="4.42578125" style="111" customWidth="1"/>
    <col min="514" max="514" width="14.140625" style="111" customWidth="1"/>
    <col min="515" max="515" width="47.5703125" style="111" customWidth="1"/>
    <col min="516" max="516" width="5.5703125" style="111" customWidth="1"/>
    <col min="517" max="517" width="10" style="111" customWidth="1"/>
    <col min="518" max="518" width="11.28515625" style="111" customWidth="1"/>
    <col min="519" max="519" width="16.140625" style="111" customWidth="1"/>
    <col min="520" max="520" width="13.140625" style="111" customWidth="1"/>
    <col min="521" max="521" width="14.5703125" style="111" customWidth="1"/>
    <col min="522" max="768" width="9.140625" style="111"/>
    <col min="769" max="769" width="4.42578125" style="111" customWidth="1"/>
    <col min="770" max="770" width="14.140625" style="111" customWidth="1"/>
    <col min="771" max="771" width="47.5703125" style="111" customWidth="1"/>
    <col min="772" max="772" width="5.5703125" style="111" customWidth="1"/>
    <col min="773" max="773" width="10" style="111" customWidth="1"/>
    <col min="774" max="774" width="11.28515625" style="111" customWidth="1"/>
    <col min="775" max="775" width="16.140625" style="111" customWidth="1"/>
    <col min="776" max="776" width="13.140625" style="111" customWidth="1"/>
    <col min="777" max="777" width="14.5703125" style="111" customWidth="1"/>
    <col min="778" max="1024" width="9.140625" style="111"/>
    <col min="1025" max="1025" width="4.42578125" style="111" customWidth="1"/>
    <col min="1026" max="1026" width="14.140625" style="111" customWidth="1"/>
    <col min="1027" max="1027" width="47.5703125" style="111" customWidth="1"/>
    <col min="1028" max="1028" width="5.5703125" style="111" customWidth="1"/>
    <col min="1029" max="1029" width="10" style="111" customWidth="1"/>
    <col min="1030" max="1030" width="11.28515625" style="111" customWidth="1"/>
    <col min="1031" max="1031" width="16.140625" style="111" customWidth="1"/>
    <col min="1032" max="1032" width="13.140625" style="111" customWidth="1"/>
    <col min="1033" max="1033" width="14.5703125" style="111" customWidth="1"/>
    <col min="1034" max="1280" width="9.140625" style="111"/>
    <col min="1281" max="1281" width="4.42578125" style="111" customWidth="1"/>
    <col min="1282" max="1282" width="14.140625" style="111" customWidth="1"/>
    <col min="1283" max="1283" width="47.5703125" style="111" customWidth="1"/>
    <col min="1284" max="1284" width="5.5703125" style="111" customWidth="1"/>
    <col min="1285" max="1285" width="10" style="111" customWidth="1"/>
    <col min="1286" max="1286" width="11.28515625" style="111" customWidth="1"/>
    <col min="1287" max="1287" width="16.140625" style="111" customWidth="1"/>
    <col min="1288" max="1288" width="13.140625" style="111" customWidth="1"/>
    <col min="1289" max="1289" width="14.5703125" style="111" customWidth="1"/>
    <col min="1290" max="1536" width="9.140625" style="111"/>
    <col min="1537" max="1537" width="4.42578125" style="111" customWidth="1"/>
    <col min="1538" max="1538" width="14.140625" style="111" customWidth="1"/>
    <col min="1539" max="1539" width="47.5703125" style="111" customWidth="1"/>
    <col min="1540" max="1540" width="5.5703125" style="111" customWidth="1"/>
    <col min="1541" max="1541" width="10" style="111" customWidth="1"/>
    <col min="1542" max="1542" width="11.28515625" style="111" customWidth="1"/>
    <col min="1543" max="1543" width="16.140625" style="111" customWidth="1"/>
    <col min="1544" max="1544" width="13.140625" style="111" customWidth="1"/>
    <col min="1545" max="1545" width="14.5703125" style="111" customWidth="1"/>
    <col min="1546" max="1792" width="9.140625" style="111"/>
    <col min="1793" max="1793" width="4.42578125" style="111" customWidth="1"/>
    <col min="1794" max="1794" width="14.140625" style="111" customWidth="1"/>
    <col min="1795" max="1795" width="47.5703125" style="111" customWidth="1"/>
    <col min="1796" max="1796" width="5.5703125" style="111" customWidth="1"/>
    <col min="1797" max="1797" width="10" style="111" customWidth="1"/>
    <col min="1798" max="1798" width="11.28515625" style="111" customWidth="1"/>
    <col min="1799" max="1799" width="16.140625" style="111" customWidth="1"/>
    <col min="1800" max="1800" width="13.140625" style="111" customWidth="1"/>
    <col min="1801" max="1801" width="14.5703125" style="111" customWidth="1"/>
    <col min="1802" max="2048" width="9.140625" style="111"/>
    <col min="2049" max="2049" width="4.42578125" style="111" customWidth="1"/>
    <col min="2050" max="2050" width="14.140625" style="111" customWidth="1"/>
    <col min="2051" max="2051" width="47.5703125" style="111" customWidth="1"/>
    <col min="2052" max="2052" width="5.5703125" style="111" customWidth="1"/>
    <col min="2053" max="2053" width="10" style="111" customWidth="1"/>
    <col min="2054" max="2054" width="11.28515625" style="111" customWidth="1"/>
    <col min="2055" max="2055" width="16.140625" style="111" customWidth="1"/>
    <col min="2056" max="2056" width="13.140625" style="111" customWidth="1"/>
    <col min="2057" max="2057" width="14.5703125" style="111" customWidth="1"/>
    <col min="2058" max="2304" width="9.140625" style="111"/>
    <col min="2305" max="2305" width="4.42578125" style="111" customWidth="1"/>
    <col min="2306" max="2306" width="14.140625" style="111" customWidth="1"/>
    <col min="2307" max="2307" width="47.5703125" style="111" customWidth="1"/>
    <col min="2308" max="2308" width="5.5703125" style="111" customWidth="1"/>
    <col min="2309" max="2309" width="10" style="111" customWidth="1"/>
    <col min="2310" max="2310" width="11.28515625" style="111" customWidth="1"/>
    <col min="2311" max="2311" width="16.140625" style="111" customWidth="1"/>
    <col min="2312" max="2312" width="13.140625" style="111" customWidth="1"/>
    <col min="2313" max="2313" width="14.5703125" style="111" customWidth="1"/>
    <col min="2314" max="2560" width="9.140625" style="111"/>
    <col min="2561" max="2561" width="4.42578125" style="111" customWidth="1"/>
    <col min="2562" max="2562" width="14.140625" style="111" customWidth="1"/>
    <col min="2563" max="2563" width="47.5703125" style="111" customWidth="1"/>
    <col min="2564" max="2564" width="5.5703125" style="111" customWidth="1"/>
    <col min="2565" max="2565" width="10" style="111" customWidth="1"/>
    <col min="2566" max="2566" width="11.28515625" style="111" customWidth="1"/>
    <col min="2567" max="2567" width="16.140625" style="111" customWidth="1"/>
    <col min="2568" max="2568" width="13.140625" style="111" customWidth="1"/>
    <col min="2569" max="2569" width="14.5703125" style="111" customWidth="1"/>
    <col min="2570" max="2816" width="9.140625" style="111"/>
    <col min="2817" max="2817" width="4.42578125" style="111" customWidth="1"/>
    <col min="2818" max="2818" width="14.140625" style="111" customWidth="1"/>
    <col min="2819" max="2819" width="47.5703125" style="111" customWidth="1"/>
    <col min="2820" max="2820" width="5.5703125" style="111" customWidth="1"/>
    <col min="2821" max="2821" width="10" style="111" customWidth="1"/>
    <col min="2822" max="2822" width="11.28515625" style="111" customWidth="1"/>
    <col min="2823" max="2823" width="16.140625" style="111" customWidth="1"/>
    <col min="2824" max="2824" width="13.140625" style="111" customWidth="1"/>
    <col min="2825" max="2825" width="14.5703125" style="111" customWidth="1"/>
    <col min="2826" max="3072" width="9.140625" style="111"/>
    <col min="3073" max="3073" width="4.42578125" style="111" customWidth="1"/>
    <col min="3074" max="3074" width="14.140625" style="111" customWidth="1"/>
    <col min="3075" max="3075" width="47.5703125" style="111" customWidth="1"/>
    <col min="3076" max="3076" width="5.5703125" style="111" customWidth="1"/>
    <col min="3077" max="3077" width="10" style="111" customWidth="1"/>
    <col min="3078" max="3078" width="11.28515625" style="111" customWidth="1"/>
    <col min="3079" max="3079" width="16.140625" style="111" customWidth="1"/>
    <col min="3080" max="3080" width="13.140625" style="111" customWidth="1"/>
    <col min="3081" max="3081" width="14.5703125" style="111" customWidth="1"/>
    <col min="3082" max="3328" width="9.140625" style="111"/>
    <col min="3329" max="3329" width="4.42578125" style="111" customWidth="1"/>
    <col min="3330" max="3330" width="14.140625" style="111" customWidth="1"/>
    <col min="3331" max="3331" width="47.5703125" style="111" customWidth="1"/>
    <col min="3332" max="3332" width="5.5703125" style="111" customWidth="1"/>
    <col min="3333" max="3333" width="10" style="111" customWidth="1"/>
    <col min="3334" max="3334" width="11.28515625" style="111" customWidth="1"/>
    <col min="3335" max="3335" width="16.140625" style="111" customWidth="1"/>
    <col min="3336" max="3336" width="13.140625" style="111" customWidth="1"/>
    <col min="3337" max="3337" width="14.5703125" style="111" customWidth="1"/>
    <col min="3338" max="3584" width="9.140625" style="111"/>
    <col min="3585" max="3585" width="4.42578125" style="111" customWidth="1"/>
    <col min="3586" max="3586" width="14.140625" style="111" customWidth="1"/>
    <col min="3587" max="3587" width="47.5703125" style="111" customWidth="1"/>
    <col min="3588" max="3588" width="5.5703125" style="111" customWidth="1"/>
    <col min="3589" max="3589" width="10" style="111" customWidth="1"/>
    <col min="3590" max="3590" width="11.28515625" style="111" customWidth="1"/>
    <col min="3591" max="3591" width="16.140625" style="111" customWidth="1"/>
    <col min="3592" max="3592" width="13.140625" style="111" customWidth="1"/>
    <col min="3593" max="3593" width="14.5703125" style="111" customWidth="1"/>
    <col min="3594" max="3840" width="9.140625" style="111"/>
    <col min="3841" max="3841" width="4.42578125" style="111" customWidth="1"/>
    <col min="3842" max="3842" width="14.140625" style="111" customWidth="1"/>
    <col min="3843" max="3843" width="47.5703125" style="111" customWidth="1"/>
    <col min="3844" max="3844" width="5.5703125" style="111" customWidth="1"/>
    <col min="3845" max="3845" width="10" style="111" customWidth="1"/>
    <col min="3846" max="3846" width="11.28515625" style="111" customWidth="1"/>
    <col min="3847" max="3847" width="16.140625" style="111" customWidth="1"/>
    <col min="3848" max="3848" width="13.140625" style="111" customWidth="1"/>
    <col min="3849" max="3849" width="14.5703125" style="111" customWidth="1"/>
    <col min="3850" max="4096" width="9.140625" style="111"/>
    <col min="4097" max="4097" width="4.42578125" style="111" customWidth="1"/>
    <col min="4098" max="4098" width="14.140625" style="111" customWidth="1"/>
    <col min="4099" max="4099" width="47.5703125" style="111" customWidth="1"/>
    <col min="4100" max="4100" width="5.5703125" style="111" customWidth="1"/>
    <col min="4101" max="4101" width="10" style="111" customWidth="1"/>
    <col min="4102" max="4102" width="11.28515625" style="111" customWidth="1"/>
    <col min="4103" max="4103" width="16.140625" style="111" customWidth="1"/>
    <col min="4104" max="4104" width="13.140625" style="111" customWidth="1"/>
    <col min="4105" max="4105" width="14.5703125" style="111" customWidth="1"/>
    <col min="4106" max="4352" width="9.140625" style="111"/>
    <col min="4353" max="4353" width="4.42578125" style="111" customWidth="1"/>
    <col min="4354" max="4354" width="14.140625" style="111" customWidth="1"/>
    <col min="4355" max="4355" width="47.5703125" style="111" customWidth="1"/>
    <col min="4356" max="4356" width="5.5703125" style="111" customWidth="1"/>
    <col min="4357" max="4357" width="10" style="111" customWidth="1"/>
    <col min="4358" max="4358" width="11.28515625" style="111" customWidth="1"/>
    <col min="4359" max="4359" width="16.140625" style="111" customWidth="1"/>
    <col min="4360" max="4360" width="13.140625" style="111" customWidth="1"/>
    <col min="4361" max="4361" width="14.5703125" style="111" customWidth="1"/>
    <col min="4362" max="4608" width="9.140625" style="111"/>
    <col min="4609" max="4609" width="4.42578125" style="111" customWidth="1"/>
    <col min="4610" max="4610" width="14.140625" style="111" customWidth="1"/>
    <col min="4611" max="4611" width="47.5703125" style="111" customWidth="1"/>
    <col min="4612" max="4612" width="5.5703125" style="111" customWidth="1"/>
    <col min="4613" max="4613" width="10" style="111" customWidth="1"/>
    <col min="4614" max="4614" width="11.28515625" style="111" customWidth="1"/>
    <col min="4615" max="4615" width="16.140625" style="111" customWidth="1"/>
    <col min="4616" max="4616" width="13.140625" style="111" customWidth="1"/>
    <col min="4617" max="4617" width="14.5703125" style="111" customWidth="1"/>
    <col min="4618" max="4864" width="9.140625" style="111"/>
    <col min="4865" max="4865" width="4.42578125" style="111" customWidth="1"/>
    <col min="4866" max="4866" width="14.140625" style="111" customWidth="1"/>
    <col min="4867" max="4867" width="47.5703125" style="111" customWidth="1"/>
    <col min="4868" max="4868" width="5.5703125" style="111" customWidth="1"/>
    <col min="4869" max="4869" width="10" style="111" customWidth="1"/>
    <col min="4870" max="4870" width="11.28515625" style="111" customWidth="1"/>
    <col min="4871" max="4871" width="16.140625" style="111" customWidth="1"/>
    <col min="4872" max="4872" width="13.140625" style="111" customWidth="1"/>
    <col min="4873" max="4873" width="14.5703125" style="111" customWidth="1"/>
    <col min="4874" max="5120" width="9.140625" style="111"/>
    <col min="5121" max="5121" width="4.42578125" style="111" customWidth="1"/>
    <col min="5122" max="5122" width="14.140625" style="111" customWidth="1"/>
    <col min="5123" max="5123" width="47.5703125" style="111" customWidth="1"/>
    <col min="5124" max="5124" width="5.5703125" style="111" customWidth="1"/>
    <col min="5125" max="5125" width="10" style="111" customWidth="1"/>
    <col min="5126" max="5126" width="11.28515625" style="111" customWidth="1"/>
    <col min="5127" max="5127" width="16.140625" style="111" customWidth="1"/>
    <col min="5128" max="5128" width="13.140625" style="111" customWidth="1"/>
    <col min="5129" max="5129" width="14.5703125" style="111" customWidth="1"/>
    <col min="5130" max="5376" width="9.140625" style="111"/>
    <col min="5377" max="5377" width="4.42578125" style="111" customWidth="1"/>
    <col min="5378" max="5378" width="14.140625" style="111" customWidth="1"/>
    <col min="5379" max="5379" width="47.5703125" style="111" customWidth="1"/>
    <col min="5380" max="5380" width="5.5703125" style="111" customWidth="1"/>
    <col min="5381" max="5381" width="10" style="111" customWidth="1"/>
    <col min="5382" max="5382" width="11.28515625" style="111" customWidth="1"/>
    <col min="5383" max="5383" width="16.140625" style="111" customWidth="1"/>
    <col min="5384" max="5384" width="13.140625" style="111" customWidth="1"/>
    <col min="5385" max="5385" width="14.5703125" style="111" customWidth="1"/>
    <col min="5386" max="5632" width="9.140625" style="111"/>
    <col min="5633" max="5633" width="4.42578125" style="111" customWidth="1"/>
    <col min="5634" max="5634" width="14.140625" style="111" customWidth="1"/>
    <col min="5635" max="5635" width="47.5703125" style="111" customWidth="1"/>
    <col min="5636" max="5636" width="5.5703125" style="111" customWidth="1"/>
    <col min="5637" max="5637" width="10" style="111" customWidth="1"/>
    <col min="5638" max="5638" width="11.28515625" style="111" customWidth="1"/>
    <col min="5639" max="5639" width="16.140625" style="111" customWidth="1"/>
    <col min="5640" max="5640" width="13.140625" style="111" customWidth="1"/>
    <col min="5641" max="5641" width="14.5703125" style="111" customWidth="1"/>
    <col min="5642" max="5888" width="9.140625" style="111"/>
    <col min="5889" max="5889" width="4.42578125" style="111" customWidth="1"/>
    <col min="5890" max="5890" width="14.140625" style="111" customWidth="1"/>
    <col min="5891" max="5891" width="47.5703125" style="111" customWidth="1"/>
    <col min="5892" max="5892" width="5.5703125" style="111" customWidth="1"/>
    <col min="5893" max="5893" width="10" style="111" customWidth="1"/>
    <col min="5894" max="5894" width="11.28515625" style="111" customWidth="1"/>
    <col min="5895" max="5895" width="16.140625" style="111" customWidth="1"/>
    <col min="5896" max="5896" width="13.140625" style="111" customWidth="1"/>
    <col min="5897" max="5897" width="14.5703125" style="111" customWidth="1"/>
    <col min="5898" max="6144" width="9.140625" style="111"/>
    <col min="6145" max="6145" width="4.42578125" style="111" customWidth="1"/>
    <col min="6146" max="6146" width="14.140625" style="111" customWidth="1"/>
    <col min="6147" max="6147" width="47.5703125" style="111" customWidth="1"/>
    <col min="6148" max="6148" width="5.5703125" style="111" customWidth="1"/>
    <col min="6149" max="6149" width="10" style="111" customWidth="1"/>
    <col min="6150" max="6150" width="11.28515625" style="111" customWidth="1"/>
    <col min="6151" max="6151" width="16.140625" style="111" customWidth="1"/>
    <col min="6152" max="6152" width="13.140625" style="111" customWidth="1"/>
    <col min="6153" max="6153" width="14.5703125" style="111" customWidth="1"/>
    <col min="6154" max="6400" width="9.140625" style="111"/>
    <col min="6401" max="6401" width="4.42578125" style="111" customWidth="1"/>
    <col min="6402" max="6402" width="14.140625" style="111" customWidth="1"/>
    <col min="6403" max="6403" width="47.5703125" style="111" customWidth="1"/>
    <col min="6404" max="6404" width="5.5703125" style="111" customWidth="1"/>
    <col min="6405" max="6405" width="10" style="111" customWidth="1"/>
    <col min="6406" max="6406" width="11.28515625" style="111" customWidth="1"/>
    <col min="6407" max="6407" width="16.140625" style="111" customWidth="1"/>
    <col min="6408" max="6408" width="13.140625" style="111" customWidth="1"/>
    <col min="6409" max="6409" width="14.5703125" style="111" customWidth="1"/>
    <col min="6410" max="6656" width="9.140625" style="111"/>
    <col min="6657" max="6657" width="4.42578125" style="111" customWidth="1"/>
    <col min="6658" max="6658" width="14.140625" style="111" customWidth="1"/>
    <col min="6659" max="6659" width="47.5703125" style="111" customWidth="1"/>
    <col min="6660" max="6660" width="5.5703125" style="111" customWidth="1"/>
    <col min="6661" max="6661" width="10" style="111" customWidth="1"/>
    <col min="6662" max="6662" width="11.28515625" style="111" customWidth="1"/>
    <col min="6663" max="6663" width="16.140625" style="111" customWidth="1"/>
    <col min="6664" max="6664" width="13.140625" style="111" customWidth="1"/>
    <col min="6665" max="6665" width="14.5703125" style="111" customWidth="1"/>
    <col min="6666" max="6912" width="9.140625" style="111"/>
    <col min="6913" max="6913" width="4.42578125" style="111" customWidth="1"/>
    <col min="6914" max="6914" width="14.140625" style="111" customWidth="1"/>
    <col min="6915" max="6915" width="47.5703125" style="111" customWidth="1"/>
    <col min="6916" max="6916" width="5.5703125" style="111" customWidth="1"/>
    <col min="6917" max="6917" width="10" style="111" customWidth="1"/>
    <col min="6918" max="6918" width="11.28515625" style="111" customWidth="1"/>
    <col min="6919" max="6919" width="16.140625" style="111" customWidth="1"/>
    <col min="6920" max="6920" width="13.140625" style="111" customWidth="1"/>
    <col min="6921" max="6921" width="14.5703125" style="111" customWidth="1"/>
    <col min="6922" max="7168" width="9.140625" style="111"/>
    <col min="7169" max="7169" width="4.42578125" style="111" customWidth="1"/>
    <col min="7170" max="7170" width="14.140625" style="111" customWidth="1"/>
    <col min="7171" max="7171" width="47.5703125" style="111" customWidth="1"/>
    <col min="7172" max="7172" width="5.5703125" style="111" customWidth="1"/>
    <col min="7173" max="7173" width="10" style="111" customWidth="1"/>
    <col min="7174" max="7174" width="11.28515625" style="111" customWidth="1"/>
    <col min="7175" max="7175" width="16.140625" style="111" customWidth="1"/>
    <col min="7176" max="7176" width="13.140625" style="111" customWidth="1"/>
    <col min="7177" max="7177" width="14.5703125" style="111" customWidth="1"/>
    <col min="7178" max="7424" width="9.140625" style="111"/>
    <col min="7425" max="7425" width="4.42578125" style="111" customWidth="1"/>
    <col min="7426" max="7426" width="14.140625" style="111" customWidth="1"/>
    <col min="7427" max="7427" width="47.5703125" style="111" customWidth="1"/>
    <col min="7428" max="7428" width="5.5703125" style="111" customWidth="1"/>
    <col min="7429" max="7429" width="10" style="111" customWidth="1"/>
    <col min="7430" max="7430" width="11.28515625" style="111" customWidth="1"/>
    <col min="7431" max="7431" width="16.140625" style="111" customWidth="1"/>
    <col min="7432" max="7432" width="13.140625" style="111" customWidth="1"/>
    <col min="7433" max="7433" width="14.5703125" style="111" customWidth="1"/>
    <col min="7434" max="7680" width="9.140625" style="111"/>
    <col min="7681" max="7681" width="4.42578125" style="111" customWidth="1"/>
    <col min="7682" max="7682" width="14.140625" style="111" customWidth="1"/>
    <col min="7683" max="7683" width="47.5703125" style="111" customWidth="1"/>
    <col min="7684" max="7684" width="5.5703125" style="111" customWidth="1"/>
    <col min="7685" max="7685" width="10" style="111" customWidth="1"/>
    <col min="7686" max="7686" width="11.28515625" style="111" customWidth="1"/>
    <col min="7687" max="7687" width="16.140625" style="111" customWidth="1"/>
    <col min="7688" max="7688" width="13.140625" style="111" customWidth="1"/>
    <col min="7689" max="7689" width="14.5703125" style="111" customWidth="1"/>
    <col min="7690" max="7936" width="9.140625" style="111"/>
    <col min="7937" max="7937" width="4.42578125" style="111" customWidth="1"/>
    <col min="7938" max="7938" width="14.140625" style="111" customWidth="1"/>
    <col min="7939" max="7939" width="47.5703125" style="111" customWidth="1"/>
    <col min="7940" max="7940" width="5.5703125" style="111" customWidth="1"/>
    <col min="7941" max="7941" width="10" style="111" customWidth="1"/>
    <col min="7942" max="7942" width="11.28515625" style="111" customWidth="1"/>
    <col min="7943" max="7943" width="16.140625" style="111" customWidth="1"/>
    <col min="7944" max="7944" width="13.140625" style="111" customWidth="1"/>
    <col min="7945" max="7945" width="14.5703125" style="111" customWidth="1"/>
    <col min="7946" max="8192" width="9.140625" style="111"/>
    <col min="8193" max="8193" width="4.42578125" style="111" customWidth="1"/>
    <col min="8194" max="8194" width="14.140625" style="111" customWidth="1"/>
    <col min="8195" max="8195" width="47.5703125" style="111" customWidth="1"/>
    <col min="8196" max="8196" width="5.5703125" style="111" customWidth="1"/>
    <col min="8197" max="8197" width="10" style="111" customWidth="1"/>
    <col min="8198" max="8198" width="11.28515625" style="111" customWidth="1"/>
    <col min="8199" max="8199" width="16.140625" style="111" customWidth="1"/>
    <col min="8200" max="8200" width="13.140625" style="111" customWidth="1"/>
    <col min="8201" max="8201" width="14.5703125" style="111" customWidth="1"/>
    <col min="8202" max="8448" width="9.140625" style="111"/>
    <col min="8449" max="8449" width="4.42578125" style="111" customWidth="1"/>
    <col min="8450" max="8450" width="14.140625" style="111" customWidth="1"/>
    <col min="8451" max="8451" width="47.5703125" style="111" customWidth="1"/>
    <col min="8452" max="8452" width="5.5703125" style="111" customWidth="1"/>
    <col min="8453" max="8453" width="10" style="111" customWidth="1"/>
    <col min="8454" max="8454" width="11.28515625" style="111" customWidth="1"/>
    <col min="8455" max="8455" width="16.140625" style="111" customWidth="1"/>
    <col min="8456" max="8456" width="13.140625" style="111" customWidth="1"/>
    <col min="8457" max="8457" width="14.5703125" style="111" customWidth="1"/>
    <col min="8458" max="8704" width="9.140625" style="111"/>
    <col min="8705" max="8705" width="4.42578125" style="111" customWidth="1"/>
    <col min="8706" max="8706" width="14.140625" style="111" customWidth="1"/>
    <col min="8707" max="8707" width="47.5703125" style="111" customWidth="1"/>
    <col min="8708" max="8708" width="5.5703125" style="111" customWidth="1"/>
    <col min="8709" max="8709" width="10" style="111" customWidth="1"/>
    <col min="8710" max="8710" width="11.28515625" style="111" customWidth="1"/>
    <col min="8711" max="8711" width="16.140625" style="111" customWidth="1"/>
    <col min="8712" max="8712" width="13.140625" style="111" customWidth="1"/>
    <col min="8713" max="8713" width="14.5703125" style="111" customWidth="1"/>
    <col min="8714" max="8960" width="9.140625" style="111"/>
    <col min="8961" max="8961" width="4.42578125" style="111" customWidth="1"/>
    <col min="8962" max="8962" width="14.140625" style="111" customWidth="1"/>
    <col min="8963" max="8963" width="47.5703125" style="111" customWidth="1"/>
    <col min="8964" max="8964" width="5.5703125" style="111" customWidth="1"/>
    <col min="8965" max="8965" width="10" style="111" customWidth="1"/>
    <col min="8966" max="8966" width="11.28515625" style="111" customWidth="1"/>
    <col min="8967" max="8967" width="16.140625" style="111" customWidth="1"/>
    <col min="8968" max="8968" width="13.140625" style="111" customWidth="1"/>
    <col min="8969" max="8969" width="14.5703125" style="111" customWidth="1"/>
    <col min="8970" max="9216" width="9.140625" style="111"/>
    <col min="9217" max="9217" width="4.42578125" style="111" customWidth="1"/>
    <col min="9218" max="9218" width="14.140625" style="111" customWidth="1"/>
    <col min="9219" max="9219" width="47.5703125" style="111" customWidth="1"/>
    <col min="9220" max="9220" width="5.5703125" style="111" customWidth="1"/>
    <col min="9221" max="9221" width="10" style="111" customWidth="1"/>
    <col min="9222" max="9222" width="11.28515625" style="111" customWidth="1"/>
    <col min="9223" max="9223" width="16.140625" style="111" customWidth="1"/>
    <col min="9224" max="9224" width="13.140625" style="111" customWidth="1"/>
    <col min="9225" max="9225" width="14.5703125" style="111" customWidth="1"/>
    <col min="9226" max="9472" width="9.140625" style="111"/>
    <col min="9473" max="9473" width="4.42578125" style="111" customWidth="1"/>
    <col min="9474" max="9474" width="14.140625" style="111" customWidth="1"/>
    <col min="9475" max="9475" width="47.5703125" style="111" customWidth="1"/>
    <col min="9476" max="9476" width="5.5703125" style="111" customWidth="1"/>
    <col min="9477" max="9477" width="10" style="111" customWidth="1"/>
    <col min="9478" max="9478" width="11.28515625" style="111" customWidth="1"/>
    <col min="9479" max="9479" width="16.140625" style="111" customWidth="1"/>
    <col min="9480" max="9480" width="13.140625" style="111" customWidth="1"/>
    <col min="9481" max="9481" width="14.5703125" style="111" customWidth="1"/>
    <col min="9482" max="9728" width="9.140625" style="111"/>
    <col min="9729" max="9729" width="4.42578125" style="111" customWidth="1"/>
    <col min="9730" max="9730" width="14.140625" style="111" customWidth="1"/>
    <col min="9731" max="9731" width="47.5703125" style="111" customWidth="1"/>
    <col min="9732" max="9732" width="5.5703125" style="111" customWidth="1"/>
    <col min="9733" max="9733" width="10" style="111" customWidth="1"/>
    <col min="9734" max="9734" width="11.28515625" style="111" customWidth="1"/>
    <col min="9735" max="9735" width="16.140625" style="111" customWidth="1"/>
    <col min="9736" max="9736" width="13.140625" style="111" customWidth="1"/>
    <col min="9737" max="9737" width="14.5703125" style="111" customWidth="1"/>
    <col min="9738" max="9984" width="9.140625" style="111"/>
    <col min="9985" max="9985" width="4.42578125" style="111" customWidth="1"/>
    <col min="9986" max="9986" width="14.140625" style="111" customWidth="1"/>
    <col min="9987" max="9987" width="47.5703125" style="111" customWidth="1"/>
    <col min="9988" max="9988" width="5.5703125" style="111" customWidth="1"/>
    <col min="9989" max="9989" width="10" style="111" customWidth="1"/>
    <col min="9990" max="9990" width="11.28515625" style="111" customWidth="1"/>
    <col min="9991" max="9991" width="16.140625" style="111" customWidth="1"/>
    <col min="9992" max="9992" width="13.140625" style="111" customWidth="1"/>
    <col min="9993" max="9993" width="14.5703125" style="111" customWidth="1"/>
    <col min="9994" max="10240" width="9.140625" style="111"/>
    <col min="10241" max="10241" width="4.42578125" style="111" customWidth="1"/>
    <col min="10242" max="10242" width="14.140625" style="111" customWidth="1"/>
    <col min="10243" max="10243" width="47.5703125" style="111" customWidth="1"/>
    <col min="10244" max="10244" width="5.5703125" style="111" customWidth="1"/>
    <col min="10245" max="10245" width="10" style="111" customWidth="1"/>
    <col min="10246" max="10246" width="11.28515625" style="111" customWidth="1"/>
    <col min="10247" max="10247" width="16.140625" style="111" customWidth="1"/>
    <col min="10248" max="10248" width="13.140625" style="111" customWidth="1"/>
    <col min="10249" max="10249" width="14.5703125" style="111" customWidth="1"/>
    <col min="10250" max="10496" width="9.140625" style="111"/>
    <col min="10497" max="10497" width="4.42578125" style="111" customWidth="1"/>
    <col min="10498" max="10498" width="14.140625" style="111" customWidth="1"/>
    <col min="10499" max="10499" width="47.5703125" style="111" customWidth="1"/>
    <col min="10500" max="10500" width="5.5703125" style="111" customWidth="1"/>
    <col min="10501" max="10501" width="10" style="111" customWidth="1"/>
    <col min="10502" max="10502" width="11.28515625" style="111" customWidth="1"/>
    <col min="10503" max="10503" width="16.140625" style="111" customWidth="1"/>
    <col min="10504" max="10504" width="13.140625" style="111" customWidth="1"/>
    <col min="10505" max="10505" width="14.5703125" style="111" customWidth="1"/>
    <col min="10506" max="10752" width="9.140625" style="111"/>
    <col min="10753" max="10753" width="4.42578125" style="111" customWidth="1"/>
    <col min="10754" max="10754" width="14.140625" style="111" customWidth="1"/>
    <col min="10755" max="10755" width="47.5703125" style="111" customWidth="1"/>
    <col min="10756" max="10756" width="5.5703125" style="111" customWidth="1"/>
    <col min="10757" max="10757" width="10" style="111" customWidth="1"/>
    <col min="10758" max="10758" width="11.28515625" style="111" customWidth="1"/>
    <col min="10759" max="10759" width="16.140625" style="111" customWidth="1"/>
    <col min="10760" max="10760" width="13.140625" style="111" customWidth="1"/>
    <col min="10761" max="10761" width="14.5703125" style="111" customWidth="1"/>
    <col min="10762" max="11008" width="9.140625" style="111"/>
    <col min="11009" max="11009" width="4.42578125" style="111" customWidth="1"/>
    <col min="11010" max="11010" width="14.140625" style="111" customWidth="1"/>
    <col min="11011" max="11011" width="47.5703125" style="111" customWidth="1"/>
    <col min="11012" max="11012" width="5.5703125" style="111" customWidth="1"/>
    <col min="11013" max="11013" width="10" style="111" customWidth="1"/>
    <col min="11014" max="11014" width="11.28515625" style="111" customWidth="1"/>
    <col min="11015" max="11015" width="16.140625" style="111" customWidth="1"/>
    <col min="11016" max="11016" width="13.140625" style="111" customWidth="1"/>
    <col min="11017" max="11017" width="14.5703125" style="111" customWidth="1"/>
    <col min="11018" max="11264" width="9.140625" style="111"/>
    <col min="11265" max="11265" width="4.42578125" style="111" customWidth="1"/>
    <col min="11266" max="11266" width="14.140625" style="111" customWidth="1"/>
    <col min="11267" max="11267" width="47.5703125" style="111" customWidth="1"/>
    <col min="11268" max="11268" width="5.5703125" style="111" customWidth="1"/>
    <col min="11269" max="11269" width="10" style="111" customWidth="1"/>
    <col min="11270" max="11270" width="11.28515625" style="111" customWidth="1"/>
    <col min="11271" max="11271" width="16.140625" style="111" customWidth="1"/>
    <col min="11272" max="11272" width="13.140625" style="111" customWidth="1"/>
    <col min="11273" max="11273" width="14.5703125" style="111" customWidth="1"/>
    <col min="11274" max="11520" width="9.140625" style="111"/>
    <col min="11521" max="11521" width="4.42578125" style="111" customWidth="1"/>
    <col min="11522" max="11522" width="14.140625" style="111" customWidth="1"/>
    <col min="11523" max="11523" width="47.5703125" style="111" customWidth="1"/>
    <col min="11524" max="11524" width="5.5703125" style="111" customWidth="1"/>
    <col min="11525" max="11525" width="10" style="111" customWidth="1"/>
    <col min="11526" max="11526" width="11.28515625" style="111" customWidth="1"/>
    <col min="11527" max="11527" width="16.140625" style="111" customWidth="1"/>
    <col min="11528" max="11528" width="13.140625" style="111" customWidth="1"/>
    <col min="11529" max="11529" width="14.5703125" style="111" customWidth="1"/>
    <col min="11530" max="11776" width="9.140625" style="111"/>
    <col min="11777" max="11777" width="4.42578125" style="111" customWidth="1"/>
    <col min="11778" max="11778" width="14.140625" style="111" customWidth="1"/>
    <col min="11779" max="11779" width="47.5703125" style="111" customWidth="1"/>
    <col min="11780" max="11780" width="5.5703125" style="111" customWidth="1"/>
    <col min="11781" max="11781" width="10" style="111" customWidth="1"/>
    <col min="11782" max="11782" width="11.28515625" style="111" customWidth="1"/>
    <col min="11783" max="11783" width="16.140625" style="111" customWidth="1"/>
    <col min="11784" max="11784" width="13.140625" style="111" customWidth="1"/>
    <col min="11785" max="11785" width="14.5703125" style="111" customWidth="1"/>
    <col min="11786" max="12032" width="9.140625" style="111"/>
    <col min="12033" max="12033" width="4.42578125" style="111" customWidth="1"/>
    <col min="12034" max="12034" width="14.140625" style="111" customWidth="1"/>
    <col min="12035" max="12035" width="47.5703125" style="111" customWidth="1"/>
    <col min="12036" max="12036" width="5.5703125" style="111" customWidth="1"/>
    <col min="12037" max="12037" width="10" style="111" customWidth="1"/>
    <col min="12038" max="12038" width="11.28515625" style="111" customWidth="1"/>
    <col min="12039" max="12039" width="16.140625" style="111" customWidth="1"/>
    <col min="12040" max="12040" width="13.140625" style="111" customWidth="1"/>
    <col min="12041" max="12041" width="14.5703125" style="111" customWidth="1"/>
    <col min="12042" max="12288" width="9.140625" style="111"/>
    <col min="12289" max="12289" width="4.42578125" style="111" customWidth="1"/>
    <col min="12290" max="12290" width="14.140625" style="111" customWidth="1"/>
    <col min="12291" max="12291" width="47.5703125" style="111" customWidth="1"/>
    <col min="12292" max="12292" width="5.5703125" style="111" customWidth="1"/>
    <col min="12293" max="12293" width="10" style="111" customWidth="1"/>
    <col min="12294" max="12294" width="11.28515625" style="111" customWidth="1"/>
    <col min="12295" max="12295" width="16.140625" style="111" customWidth="1"/>
    <col min="12296" max="12296" width="13.140625" style="111" customWidth="1"/>
    <col min="12297" max="12297" width="14.5703125" style="111" customWidth="1"/>
    <col min="12298" max="12544" width="9.140625" style="111"/>
    <col min="12545" max="12545" width="4.42578125" style="111" customWidth="1"/>
    <col min="12546" max="12546" width="14.140625" style="111" customWidth="1"/>
    <col min="12547" max="12547" width="47.5703125" style="111" customWidth="1"/>
    <col min="12548" max="12548" width="5.5703125" style="111" customWidth="1"/>
    <col min="12549" max="12549" width="10" style="111" customWidth="1"/>
    <col min="12550" max="12550" width="11.28515625" style="111" customWidth="1"/>
    <col min="12551" max="12551" width="16.140625" style="111" customWidth="1"/>
    <col min="12552" max="12552" width="13.140625" style="111" customWidth="1"/>
    <col min="12553" max="12553" width="14.5703125" style="111" customWidth="1"/>
    <col min="12554" max="12800" width="9.140625" style="111"/>
    <col min="12801" max="12801" width="4.42578125" style="111" customWidth="1"/>
    <col min="12802" max="12802" width="14.140625" style="111" customWidth="1"/>
    <col min="12803" max="12803" width="47.5703125" style="111" customWidth="1"/>
    <col min="12804" max="12804" width="5.5703125" style="111" customWidth="1"/>
    <col min="12805" max="12805" width="10" style="111" customWidth="1"/>
    <col min="12806" max="12806" width="11.28515625" style="111" customWidth="1"/>
    <col min="12807" max="12807" width="16.140625" style="111" customWidth="1"/>
    <col min="12808" max="12808" width="13.140625" style="111" customWidth="1"/>
    <col min="12809" max="12809" width="14.5703125" style="111" customWidth="1"/>
    <col min="12810" max="13056" width="9.140625" style="111"/>
    <col min="13057" max="13057" width="4.42578125" style="111" customWidth="1"/>
    <col min="13058" max="13058" width="14.140625" style="111" customWidth="1"/>
    <col min="13059" max="13059" width="47.5703125" style="111" customWidth="1"/>
    <col min="13060" max="13060" width="5.5703125" style="111" customWidth="1"/>
    <col min="13061" max="13061" width="10" style="111" customWidth="1"/>
    <col min="13062" max="13062" width="11.28515625" style="111" customWidth="1"/>
    <col min="13063" max="13063" width="16.140625" style="111" customWidth="1"/>
    <col min="13064" max="13064" width="13.140625" style="111" customWidth="1"/>
    <col min="13065" max="13065" width="14.5703125" style="111" customWidth="1"/>
    <col min="13066" max="13312" width="9.140625" style="111"/>
    <col min="13313" max="13313" width="4.42578125" style="111" customWidth="1"/>
    <col min="13314" max="13314" width="14.140625" style="111" customWidth="1"/>
    <col min="13315" max="13315" width="47.5703125" style="111" customWidth="1"/>
    <col min="13316" max="13316" width="5.5703125" style="111" customWidth="1"/>
    <col min="13317" max="13317" width="10" style="111" customWidth="1"/>
    <col min="13318" max="13318" width="11.28515625" style="111" customWidth="1"/>
    <col min="13319" max="13319" width="16.140625" style="111" customWidth="1"/>
    <col min="13320" max="13320" width="13.140625" style="111" customWidth="1"/>
    <col min="13321" max="13321" width="14.5703125" style="111" customWidth="1"/>
    <col min="13322" max="13568" width="9.140625" style="111"/>
    <col min="13569" max="13569" width="4.42578125" style="111" customWidth="1"/>
    <col min="13570" max="13570" width="14.140625" style="111" customWidth="1"/>
    <col min="13571" max="13571" width="47.5703125" style="111" customWidth="1"/>
    <col min="13572" max="13572" width="5.5703125" style="111" customWidth="1"/>
    <col min="13573" max="13573" width="10" style="111" customWidth="1"/>
    <col min="13574" max="13574" width="11.28515625" style="111" customWidth="1"/>
    <col min="13575" max="13575" width="16.140625" style="111" customWidth="1"/>
    <col min="13576" max="13576" width="13.140625" style="111" customWidth="1"/>
    <col min="13577" max="13577" width="14.5703125" style="111" customWidth="1"/>
    <col min="13578" max="13824" width="9.140625" style="111"/>
    <col min="13825" max="13825" width="4.42578125" style="111" customWidth="1"/>
    <col min="13826" max="13826" width="14.140625" style="111" customWidth="1"/>
    <col min="13827" max="13827" width="47.5703125" style="111" customWidth="1"/>
    <col min="13828" max="13828" width="5.5703125" style="111" customWidth="1"/>
    <col min="13829" max="13829" width="10" style="111" customWidth="1"/>
    <col min="13830" max="13830" width="11.28515625" style="111" customWidth="1"/>
    <col min="13831" max="13831" width="16.140625" style="111" customWidth="1"/>
    <col min="13832" max="13832" width="13.140625" style="111" customWidth="1"/>
    <col min="13833" max="13833" width="14.5703125" style="111" customWidth="1"/>
    <col min="13834" max="14080" width="9.140625" style="111"/>
    <col min="14081" max="14081" width="4.42578125" style="111" customWidth="1"/>
    <col min="14082" max="14082" width="14.140625" style="111" customWidth="1"/>
    <col min="14083" max="14083" width="47.5703125" style="111" customWidth="1"/>
    <col min="14084" max="14084" width="5.5703125" style="111" customWidth="1"/>
    <col min="14085" max="14085" width="10" style="111" customWidth="1"/>
    <col min="14086" max="14086" width="11.28515625" style="111" customWidth="1"/>
    <col min="14087" max="14087" width="16.140625" style="111" customWidth="1"/>
    <col min="14088" max="14088" width="13.140625" style="111" customWidth="1"/>
    <col min="14089" max="14089" width="14.5703125" style="111" customWidth="1"/>
    <col min="14090" max="14336" width="9.140625" style="111"/>
    <col min="14337" max="14337" width="4.42578125" style="111" customWidth="1"/>
    <col min="14338" max="14338" width="14.140625" style="111" customWidth="1"/>
    <col min="14339" max="14339" width="47.5703125" style="111" customWidth="1"/>
    <col min="14340" max="14340" width="5.5703125" style="111" customWidth="1"/>
    <col min="14341" max="14341" width="10" style="111" customWidth="1"/>
    <col min="14342" max="14342" width="11.28515625" style="111" customWidth="1"/>
    <col min="14343" max="14343" width="16.140625" style="111" customWidth="1"/>
    <col min="14344" max="14344" width="13.140625" style="111" customWidth="1"/>
    <col min="14345" max="14345" width="14.5703125" style="111" customWidth="1"/>
    <col min="14346" max="14592" width="9.140625" style="111"/>
    <col min="14593" max="14593" width="4.42578125" style="111" customWidth="1"/>
    <col min="14594" max="14594" width="14.140625" style="111" customWidth="1"/>
    <col min="14595" max="14595" width="47.5703125" style="111" customWidth="1"/>
    <col min="14596" max="14596" width="5.5703125" style="111" customWidth="1"/>
    <col min="14597" max="14597" width="10" style="111" customWidth="1"/>
    <col min="14598" max="14598" width="11.28515625" style="111" customWidth="1"/>
    <col min="14599" max="14599" width="16.140625" style="111" customWidth="1"/>
    <col min="14600" max="14600" width="13.140625" style="111" customWidth="1"/>
    <col min="14601" max="14601" width="14.5703125" style="111" customWidth="1"/>
    <col min="14602" max="14848" width="9.140625" style="111"/>
    <col min="14849" max="14849" width="4.42578125" style="111" customWidth="1"/>
    <col min="14850" max="14850" width="14.140625" style="111" customWidth="1"/>
    <col min="14851" max="14851" width="47.5703125" style="111" customWidth="1"/>
    <col min="14852" max="14852" width="5.5703125" style="111" customWidth="1"/>
    <col min="14853" max="14853" width="10" style="111" customWidth="1"/>
    <col min="14854" max="14854" width="11.28515625" style="111" customWidth="1"/>
    <col min="14855" max="14855" width="16.140625" style="111" customWidth="1"/>
    <col min="14856" max="14856" width="13.140625" style="111" customWidth="1"/>
    <col min="14857" max="14857" width="14.5703125" style="111" customWidth="1"/>
    <col min="14858" max="15104" width="9.140625" style="111"/>
    <col min="15105" max="15105" width="4.42578125" style="111" customWidth="1"/>
    <col min="15106" max="15106" width="14.140625" style="111" customWidth="1"/>
    <col min="15107" max="15107" width="47.5703125" style="111" customWidth="1"/>
    <col min="15108" max="15108" width="5.5703125" style="111" customWidth="1"/>
    <col min="15109" max="15109" width="10" style="111" customWidth="1"/>
    <col min="15110" max="15110" width="11.28515625" style="111" customWidth="1"/>
    <col min="15111" max="15111" width="16.140625" style="111" customWidth="1"/>
    <col min="15112" max="15112" width="13.140625" style="111" customWidth="1"/>
    <col min="15113" max="15113" width="14.5703125" style="111" customWidth="1"/>
    <col min="15114" max="15360" width="9.140625" style="111"/>
    <col min="15361" max="15361" width="4.42578125" style="111" customWidth="1"/>
    <col min="15362" max="15362" width="14.140625" style="111" customWidth="1"/>
    <col min="15363" max="15363" width="47.5703125" style="111" customWidth="1"/>
    <col min="15364" max="15364" width="5.5703125" style="111" customWidth="1"/>
    <col min="15365" max="15365" width="10" style="111" customWidth="1"/>
    <col min="15366" max="15366" width="11.28515625" style="111" customWidth="1"/>
    <col min="15367" max="15367" width="16.140625" style="111" customWidth="1"/>
    <col min="15368" max="15368" width="13.140625" style="111" customWidth="1"/>
    <col min="15369" max="15369" width="14.5703125" style="111" customWidth="1"/>
    <col min="15370" max="15616" width="9.140625" style="111"/>
    <col min="15617" max="15617" width="4.42578125" style="111" customWidth="1"/>
    <col min="15618" max="15618" width="14.140625" style="111" customWidth="1"/>
    <col min="15619" max="15619" width="47.5703125" style="111" customWidth="1"/>
    <col min="15620" max="15620" width="5.5703125" style="111" customWidth="1"/>
    <col min="15621" max="15621" width="10" style="111" customWidth="1"/>
    <col min="15622" max="15622" width="11.28515625" style="111" customWidth="1"/>
    <col min="15623" max="15623" width="16.140625" style="111" customWidth="1"/>
    <col min="15624" max="15624" width="13.140625" style="111" customWidth="1"/>
    <col min="15625" max="15625" width="14.5703125" style="111" customWidth="1"/>
    <col min="15626" max="15872" width="9.140625" style="111"/>
    <col min="15873" max="15873" width="4.42578125" style="111" customWidth="1"/>
    <col min="15874" max="15874" width="14.140625" style="111" customWidth="1"/>
    <col min="15875" max="15875" width="47.5703125" style="111" customWidth="1"/>
    <col min="15876" max="15876" width="5.5703125" style="111" customWidth="1"/>
    <col min="15877" max="15877" width="10" style="111" customWidth="1"/>
    <col min="15878" max="15878" width="11.28515625" style="111" customWidth="1"/>
    <col min="15879" max="15879" width="16.140625" style="111" customWidth="1"/>
    <col min="15880" max="15880" width="13.140625" style="111" customWidth="1"/>
    <col min="15881" max="15881" width="14.5703125" style="111" customWidth="1"/>
    <col min="15882" max="16128" width="9.140625" style="111"/>
    <col min="16129" max="16129" width="4.42578125" style="111" customWidth="1"/>
    <col min="16130" max="16130" width="14.140625" style="111" customWidth="1"/>
    <col min="16131" max="16131" width="47.5703125" style="111" customWidth="1"/>
    <col min="16132" max="16132" width="5.5703125" style="111" customWidth="1"/>
    <col min="16133" max="16133" width="10" style="111" customWidth="1"/>
    <col min="16134" max="16134" width="11.28515625" style="111" customWidth="1"/>
    <col min="16135" max="16135" width="16.140625" style="111" customWidth="1"/>
    <col min="16136" max="16136" width="13.140625" style="111" customWidth="1"/>
    <col min="16137" max="16137" width="14.5703125" style="111" customWidth="1"/>
    <col min="16138" max="16384" width="9.140625" style="111"/>
  </cols>
  <sheetData>
    <row r="1" spans="1:57" ht="15.75" x14ac:dyDescent="0.25">
      <c r="A1" s="171" t="s">
        <v>57</v>
      </c>
      <c r="B1" s="171"/>
      <c r="C1" s="171"/>
      <c r="D1" s="171"/>
      <c r="E1" s="171"/>
      <c r="F1" s="171"/>
      <c r="G1" s="171"/>
      <c r="H1" s="171"/>
      <c r="I1" s="171"/>
    </row>
    <row r="2" spans="1:57" ht="13.5" thickBot="1" x14ac:dyDescent="0.25">
      <c r="B2" s="112"/>
      <c r="C2" s="113"/>
      <c r="D2" s="113"/>
      <c r="E2" s="114"/>
      <c r="F2" s="113"/>
      <c r="G2" s="113"/>
    </row>
    <row r="3" spans="1:57" ht="13.5" thickTop="1" x14ac:dyDescent="0.2">
      <c r="A3" s="163" t="s">
        <v>5</v>
      </c>
      <c r="B3" s="164"/>
      <c r="C3" s="63" t="str">
        <f>CONCATENATE(cislostavby," ",nazevstavby)</f>
        <v xml:space="preserve"> 2. Základní škola Kolín.</v>
      </c>
      <c r="D3" s="64"/>
      <c r="E3" s="65"/>
      <c r="F3" s="64"/>
      <c r="G3" s="115"/>
      <c r="H3" s="116">
        <f>Rekapitulace!H1</f>
        <v>0</v>
      </c>
      <c r="I3" s="117"/>
    </row>
    <row r="4" spans="1:57" ht="13.5" thickBot="1" x14ac:dyDescent="0.25">
      <c r="A4" s="172" t="s">
        <v>1</v>
      </c>
      <c r="B4" s="166"/>
      <c r="C4" s="68" t="str">
        <f>CONCATENATE(cisloobjektu," ",nazevobjektu)</f>
        <v xml:space="preserve"> C-- Oprava místností 19a24 , I.část_ sborovna - PC</v>
      </c>
      <c r="D4" s="69"/>
      <c r="E4" s="70"/>
      <c r="F4" s="69"/>
      <c r="G4" s="167"/>
      <c r="H4" s="167"/>
      <c r="I4" s="168"/>
    </row>
    <row r="5" spans="1:57" ht="13.5" thickTop="1" x14ac:dyDescent="0.2">
      <c r="A5" s="118"/>
    </row>
    <row r="6" spans="1:57" x14ac:dyDescent="0.2">
      <c r="A6" s="120" t="s">
        <v>58</v>
      </c>
      <c r="B6" s="121" t="s">
        <v>59</v>
      </c>
      <c r="C6" s="121" t="s">
        <v>60</v>
      </c>
      <c r="D6" s="121" t="s">
        <v>61</v>
      </c>
      <c r="E6" s="121" t="s">
        <v>62</v>
      </c>
      <c r="F6" s="121" t="s">
        <v>63</v>
      </c>
      <c r="G6" s="122" t="s">
        <v>64</v>
      </c>
      <c r="H6" s="123" t="s">
        <v>65</v>
      </c>
      <c r="I6" s="123" t="s">
        <v>66</v>
      </c>
    </row>
    <row r="7" spans="1:57" x14ac:dyDescent="0.2">
      <c r="A7" s="124" t="s">
        <v>67</v>
      </c>
      <c r="B7" s="125" t="s">
        <v>71</v>
      </c>
      <c r="C7" s="126" t="s">
        <v>72</v>
      </c>
      <c r="D7" s="127"/>
      <c r="E7" s="128"/>
      <c r="F7" s="128"/>
      <c r="G7" s="129"/>
      <c r="H7" s="130"/>
      <c r="I7" s="130"/>
      <c r="O7" s="131">
        <v>1</v>
      </c>
    </row>
    <row r="8" spans="1:57" ht="25.5" x14ac:dyDescent="0.2">
      <c r="A8" s="132">
        <v>1</v>
      </c>
      <c r="B8" s="133" t="s">
        <v>73</v>
      </c>
      <c r="C8" s="134" t="s">
        <v>74</v>
      </c>
      <c r="D8" s="135" t="s">
        <v>75</v>
      </c>
      <c r="E8" s="136">
        <v>38</v>
      </c>
      <c r="F8" s="136">
        <v>0</v>
      </c>
      <c r="G8" s="137">
        <f>E8*F8</f>
        <v>0</v>
      </c>
      <c r="H8" s="138">
        <v>6.2199999999999998E-3</v>
      </c>
      <c r="I8" s="138">
        <f>E8*H8</f>
        <v>0.23635999999999999</v>
      </c>
      <c r="O8" s="131">
        <v>2</v>
      </c>
      <c r="AA8" s="111">
        <v>12</v>
      </c>
      <c r="AB8" s="111">
        <v>0</v>
      </c>
      <c r="AC8" s="111">
        <v>1</v>
      </c>
      <c r="AZ8" s="111">
        <v>1</v>
      </c>
      <c r="BA8" s="111">
        <f>IF(AZ8=1,G8,0)</f>
        <v>0</v>
      </c>
      <c r="BB8" s="111">
        <f>IF(AZ8=2,G8,0)</f>
        <v>0</v>
      </c>
      <c r="BC8" s="111">
        <f>IF(AZ8=3,G8,0)</f>
        <v>0</v>
      </c>
      <c r="BD8" s="111">
        <f>IF(AZ8=4,G8,0)</f>
        <v>0</v>
      </c>
      <c r="BE8" s="111">
        <f>IF(AZ8=5,G8,0)</f>
        <v>0</v>
      </c>
    </row>
    <row r="9" spans="1:57" x14ac:dyDescent="0.2">
      <c r="A9" s="139"/>
      <c r="B9" s="140" t="s">
        <v>68</v>
      </c>
      <c r="C9" s="141" t="str">
        <f>CONCATENATE(B7," ",C7)</f>
        <v>61 Upravy povrchů vnitřní</v>
      </c>
      <c r="D9" s="139"/>
      <c r="E9" s="142"/>
      <c r="F9" s="142"/>
      <c r="G9" s="143">
        <f>SUM(G7:G8)</f>
        <v>0</v>
      </c>
      <c r="H9" s="144"/>
      <c r="I9" s="145">
        <f>SUM(I7:I8)</f>
        <v>0.23635999999999999</v>
      </c>
      <c r="O9" s="131">
        <v>4</v>
      </c>
      <c r="BA9" s="146">
        <f>SUM(BA7:BA8)</f>
        <v>0</v>
      </c>
      <c r="BB9" s="146">
        <f>SUM(BB7:BB8)</f>
        <v>0</v>
      </c>
      <c r="BC9" s="146">
        <f>SUM(BC7:BC8)</f>
        <v>0</v>
      </c>
      <c r="BD9" s="146">
        <f>SUM(BD7:BD8)</f>
        <v>0</v>
      </c>
      <c r="BE9" s="146">
        <f>SUM(BE7:BE8)</f>
        <v>0</v>
      </c>
    </row>
    <row r="10" spans="1:57" x14ac:dyDescent="0.2">
      <c r="A10" s="124" t="s">
        <v>67</v>
      </c>
      <c r="B10" s="125" t="s">
        <v>76</v>
      </c>
      <c r="C10" s="126" t="s">
        <v>77</v>
      </c>
      <c r="D10" s="127"/>
      <c r="E10" s="128"/>
      <c r="F10" s="128"/>
      <c r="G10" s="129"/>
      <c r="H10" s="130"/>
      <c r="I10" s="130"/>
      <c r="O10" s="131">
        <v>1</v>
      </c>
    </row>
    <row r="11" spans="1:57" ht="25.5" x14ac:dyDescent="0.2">
      <c r="A11" s="132">
        <v>2</v>
      </c>
      <c r="B11" s="133" t="s">
        <v>78</v>
      </c>
      <c r="C11" s="134" t="s">
        <v>79</v>
      </c>
      <c r="D11" s="135" t="s">
        <v>80</v>
      </c>
      <c r="E11" s="136">
        <v>300</v>
      </c>
      <c r="F11" s="136">
        <v>0</v>
      </c>
      <c r="G11" s="137">
        <f>E11*F11</f>
        <v>0</v>
      </c>
      <c r="H11" s="138">
        <v>1.3350000000000001E-2</v>
      </c>
      <c r="I11" s="138">
        <f>E11*H11</f>
        <v>4.0049999999999999</v>
      </c>
      <c r="O11" s="131">
        <v>2</v>
      </c>
      <c r="AA11" s="111">
        <v>12</v>
      </c>
      <c r="AB11" s="111">
        <v>0</v>
      </c>
      <c r="AC11" s="111">
        <v>2</v>
      </c>
      <c r="AZ11" s="111">
        <v>1</v>
      </c>
      <c r="BA11" s="111">
        <f>IF(AZ11=1,G11,0)</f>
        <v>0</v>
      </c>
      <c r="BB11" s="111">
        <f>IF(AZ11=2,G11,0)</f>
        <v>0</v>
      </c>
      <c r="BC11" s="111">
        <f>IF(AZ11=3,G11,0)</f>
        <v>0</v>
      </c>
      <c r="BD11" s="111">
        <f>IF(AZ11=4,G11,0)</f>
        <v>0</v>
      </c>
      <c r="BE11" s="111">
        <f>IF(AZ11=5,G11,0)</f>
        <v>0</v>
      </c>
    </row>
    <row r="12" spans="1:57" x14ac:dyDescent="0.2">
      <c r="A12" s="139"/>
      <c r="B12" s="140" t="s">
        <v>68</v>
      </c>
      <c r="C12" s="141" t="str">
        <f>CONCATENATE(B10," ",C10)</f>
        <v>94 Lešení a stavební výtahy</v>
      </c>
      <c r="D12" s="139"/>
      <c r="E12" s="142"/>
      <c r="F12" s="142"/>
      <c r="G12" s="143">
        <f>SUM(G10:G11)</f>
        <v>0</v>
      </c>
      <c r="H12" s="144"/>
      <c r="I12" s="145">
        <f>SUM(I10:I11)</f>
        <v>4.0049999999999999</v>
      </c>
      <c r="O12" s="131">
        <v>4</v>
      </c>
      <c r="BA12" s="146">
        <f>SUM(BA10:BA11)</f>
        <v>0</v>
      </c>
      <c r="BB12" s="146">
        <f>SUM(BB10:BB11)</f>
        <v>0</v>
      </c>
      <c r="BC12" s="146">
        <f>SUM(BC10:BC11)</f>
        <v>0</v>
      </c>
      <c r="BD12" s="146">
        <f>SUM(BD10:BD11)</f>
        <v>0</v>
      </c>
      <c r="BE12" s="146">
        <f>SUM(BE10:BE11)</f>
        <v>0</v>
      </c>
    </row>
    <row r="13" spans="1:57" x14ac:dyDescent="0.2">
      <c r="A13" s="124" t="s">
        <v>67</v>
      </c>
      <c r="B13" s="125" t="s">
        <v>81</v>
      </c>
      <c r="C13" s="126" t="s">
        <v>82</v>
      </c>
      <c r="D13" s="127"/>
      <c r="E13" s="128"/>
      <c r="F13" s="128"/>
      <c r="G13" s="129"/>
      <c r="H13" s="130"/>
      <c r="I13" s="130"/>
      <c r="O13" s="131">
        <v>1</v>
      </c>
    </row>
    <row r="14" spans="1:57" x14ac:dyDescent="0.2">
      <c r="A14" s="132">
        <v>3</v>
      </c>
      <c r="B14" s="133" t="s">
        <v>83</v>
      </c>
      <c r="C14" s="134" t="s">
        <v>84</v>
      </c>
      <c r="D14" s="135" t="s">
        <v>75</v>
      </c>
      <c r="E14" s="136">
        <v>180</v>
      </c>
      <c r="F14" s="136">
        <v>0</v>
      </c>
      <c r="G14" s="137">
        <f>E14*F14</f>
        <v>0</v>
      </c>
      <c r="H14" s="138">
        <v>0</v>
      </c>
      <c r="I14" s="138">
        <f>E14*H14</f>
        <v>0</v>
      </c>
      <c r="O14" s="131">
        <v>2</v>
      </c>
      <c r="AA14" s="111">
        <v>12</v>
      </c>
      <c r="AB14" s="111">
        <v>0</v>
      </c>
      <c r="AC14" s="111">
        <v>3</v>
      </c>
      <c r="AZ14" s="111">
        <v>1</v>
      </c>
      <c r="BA14" s="111">
        <f>IF(AZ14=1,G14,0)</f>
        <v>0</v>
      </c>
      <c r="BB14" s="111">
        <f>IF(AZ14=2,G14,0)</f>
        <v>0</v>
      </c>
      <c r="BC14" s="111">
        <f>IF(AZ14=3,G14,0)</f>
        <v>0</v>
      </c>
      <c r="BD14" s="111">
        <f>IF(AZ14=4,G14,0)</f>
        <v>0</v>
      </c>
      <c r="BE14" s="111">
        <f>IF(AZ14=5,G14,0)</f>
        <v>0</v>
      </c>
    </row>
    <row r="15" spans="1:57" x14ac:dyDescent="0.2">
      <c r="A15" s="139"/>
      <c r="B15" s="140" t="s">
        <v>68</v>
      </c>
      <c r="C15" s="141" t="str">
        <f>CONCATENATE(B13," ",C13)</f>
        <v>95 Dokončovací kce na pozem.stav.</v>
      </c>
      <c r="D15" s="139"/>
      <c r="E15" s="142"/>
      <c r="F15" s="142"/>
      <c r="G15" s="143">
        <f>SUM(G13:G14)</f>
        <v>0</v>
      </c>
      <c r="H15" s="144"/>
      <c r="I15" s="145">
        <f>SUM(I13:I14)</f>
        <v>0</v>
      </c>
      <c r="O15" s="131">
        <v>4</v>
      </c>
      <c r="BA15" s="146">
        <f>SUM(BA13:BA14)</f>
        <v>0</v>
      </c>
      <c r="BB15" s="146">
        <f>SUM(BB13:BB14)</f>
        <v>0</v>
      </c>
      <c r="BC15" s="146">
        <f>SUM(BC13:BC14)</f>
        <v>0</v>
      </c>
      <c r="BD15" s="146">
        <f>SUM(BD13:BD14)</f>
        <v>0</v>
      </c>
      <c r="BE15" s="146">
        <f>SUM(BE13:BE14)</f>
        <v>0</v>
      </c>
    </row>
    <row r="16" spans="1:57" x14ac:dyDescent="0.2">
      <c r="A16" s="124" t="s">
        <v>67</v>
      </c>
      <c r="B16" s="125" t="s">
        <v>85</v>
      </c>
      <c r="C16" s="126" t="s">
        <v>86</v>
      </c>
      <c r="D16" s="127"/>
      <c r="E16" s="128"/>
      <c r="F16" s="128"/>
      <c r="G16" s="129"/>
      <c r="H16" s="130"/>
      <c r="I16" s="130"/>
      <c r="O16" s="131">
        <v>1</v>
      </c>
    </row>
    <row r="17" spans="1:57" x14ac:dyDescent="0.2">
      <c r="A17" s="132">
        <v>4</v>
      </c>
      <c r="B17" s="133" t="s">
        <v>87</v>
      </c>
      <c r="C17" s="134" t="s">
        <v>88</v>
      </c>
      <c r="D17" s="135" t="s">
        <v>89</v>
      </c>
      <c r="E17" s="136">
        <v>0.6</v>
      </c>
      <c r="F17" s="136">
        <v>0</v>
      </c>
      <c r="G17" s="137">
        <f>E17*F17</f>
        <v>0</v>
      </c>
      <c r="H17" s="138">
        <v>0</v>
      </c>
      <c r="I17" s="138">
        <f>E17*H17</f>
        <v>0</v>
      </c>
      <c r="O17" s="131">
        <v>2</v>
      </c>
      <c r="AA17" s="111">
        <v>12</v>
      </c>
      <c r="AB17" s="111">
        <v>0</v>
      </c>
      <c r="AC17" s="111">
        <v>4</v>
      </c>
      <c r="AZ17" s="111">
        <v>1</v>
      </c>
      <c r="BA17" s="111">
        <f>IF(AZ17=1,G17,0)</f>
        <v>0</v>
      </c>
      <c r="BB17" s="111">
        <f>IF(AZ17=2,G17,0)</f>
        <v>0</v>
      </c>
      <c r="BC17" s="111">
        <f>IF(AZ17=3,G17,0)</f>
        <v>0</v>
      </c>
      <c r="BD17" s="111">
        <f>IF(AZ17=4,G17,0)</f>
        <v>0</v>
      </c>
      <c r="BE17" s="111">
        <f>IF(AZ17=5,G17,0)</f>
        <v>0</v>
      </c>
    </row>
    <row r="18" spans="1:57" ht="25.5" x14ac:dyDescent="0.2">
      <c r="A18" s="132">
        <v>5</v>
      </c>
      <c r="B18" s="133" t="s">
        <v>90</v>
      </c>
      <c r="C18" s="134" t="s">
        <v>91</v>
      </c>
      <c r="D18" s="135" t="s">
        <v>89</v>
      </c>
      <c r="E18" s="136">
        <v>9</v>
      </c>
      <c r="F18" s="136">
        <v>0</v>
      </c>
      <c r="G18" s="137">
        <f>E18*F18</f>
        <v>0</v>
      </c>
      <c r="H18" s="138">
        <v>0</v>
      </c>
      <c r="I18" s="138">
        <f>E18*H18</f>
        <v>0</v>
      </c>
      <c r="O18" s="131">
        <v>2</v>
      </c>
      <c r="AA18" s="111">
        <v>12</v>
      </c>
      <c r="AB18" s="111">
        <v>0</v>
      </c>
      <c r="AC18" s="111">
        <v>5</v>
      </c>
      <c r="AZ18" s="111">
        <v>1</v>
      </c>
      <c r="BA18" s="111">
        <f>IF(AZ18=1,G18,0)</f>
        <v>0</v>
      </c>
      <c r="BB18" s="111">
        <f>IF(AZ18=2,G18,0)</f>
        <v>0</v>
      </c>
      <c r="BC18" s="111">
        <f>IF(AZ18=3,G18,0)</f>
        <v>0</v>
      </c>
      <c r="BD18" s="111">
        <f>IF(AZ18=4,G18,0)</f>
        <v>0</v>
      </c>
      <c r="BE18" s="111">
        <f>IF(AZ18=5,G18,0)</f>
        <v>0</v>
      </c>
    </row>
    <row r="19" spans="1:57" x14ac:dyDescent="0.2">
      <c r="A19" s="132">
        <v>6</v>
      </c>
      <c r="B19" s="133" t="s">
        <v>92</v>
      </c>
      <c r="C19" s="134" t="s">
        <v>93</v>
      </c>
      <c r="D19" s="135" t="s">
        <v>89</v>
      </c>
      <c r="E19" s="136">
        <v>0.6</v>
      </c>
      <c r="F19" s="136">
        <v>0</v>
      </c>
      <c r="G19" s="137">
        <f>E19*F19</f>
        <v>0</v>
      </c>
      <c r="H19" s="138">
        <v>0</v>
      </c>
      <c r="I19" s="138">
        <f>E19*H19</f>
        <v>0</v>
      </c>
      <c r="O19" s="131">
        <v>2</v>
      </c>
      <c r="AA19" s="111">
        <v>12</v>
      </c>
      <c r="AB19" s="111">
        <v>0</v>
      </c>
      <c r="AC19" s="111">
        <v>6</v>
      </c>
      <c r="AZ19" s="111">
        <v>1</v>
      </c>
      <c r="BA19" s="111">
        <f>IF(AZ19=1,G19,0)</f>
        <v>0</v>
      </c>
      <c r="BB19" s="111">
        <f>IF(AZ19=2,G19,0)</f>
        <v>0</v>
      </c>
      <c r="BC19" s="111">
        <f>IF(AZ19=3,G19,0)</f>
        <v>0</v>
      </c>
      <c r="BD19" s="111">
        <f>IF(AZ19=4,G19,0)</f>
        <v>0</v>
      </c>
      <c r="BE19" s="111">
        <f>IF(AZ19=5,G19,0)</f>
        <v>0</v>
      </c>
    </row>
    <row r="20" spans="1:57" x14ac:dyDescent="0.2">
      <c r="A20" s="132">
        <v>7</v>
      </c>
      <c r="B20" s="133" t="s">
        <v>94</v>
      </c>
      <c r="C20" s="134" t="s">
        <v>95</v>
      </c>
      <c r="D20" s="135" t="s">
        <v>89</v>
      </c>
      <c r="E20" s="136">
        <v>0.6</v>
      </c>
      <c r="F20" s="136">
        <v>0</v>
      </c>
      <c r="G20" s="137">
        <f>E20*F20</f>
        <v>0</v>
      </c>
      <c r="H20" s="138">
        <v>0</v>
      </c>
      <c r="I20" s="138">
        <f>E20*H20</f>
        <v>0</v>
      </c>
      <c r="O20" s="131">
        <v>2</v>
      </c>
      <c r="AA20" s="111">
        <v>12</v>
      </c>
      <c r="AB20" s="111">
        <v>0</v>
      </c>
      <c r="AC20" s="111">
        <v>7</v>
      </c>
      <c r="AZ20" s="111">
        <v>1</v>
      </c>
      <c r="BA20" s="111">
        <f>IF(AZ20=1,G20,0)</f>
        <v>0</v>
      </c>
      <c r="BB20" s="111">
        <f>IF(AZ20=2,G20,0)</f>
        <v>0</v>
      </c>
      <c r="BC20" s="111">
        <f>IF(AZ20=3,G20,0)</f>
        <v>0</v>
      </c>
      <c r="BD20" s="111">
        <f>IF(AZ20=4,G20,0)</f>
        <v>0</v>
      </c>
      <c r="BE20" s="111">
        <f>IF(AZ20=5,G20,0)</f>
        <v>0</v>
      </c>
    </row>
    <row r="21" spans="1:57" x14ac:dyDescent="0.2">
      <c r="A21" s="132">
        <v>8</v>
      </c>
      <c r="B21" s="133" t="s">
        <v>96</v>
      </c>
      <c r="C21" s="134" t="s">
        <v>97</v>
      </c>
      <c r="D21" s="135" t="s">
        <v>89</v>
      </c>
      <c r="E21" s="136">
        <v>0.6</v>
      </c>
      <c r="F21" s="136">
        <v>0</v>
      </c>
      <c r="G21" s="137">
        <f>E21*F21</f>
        <v>0</v>
      </c>
      <c r="H21" s="138">
        <v>0</v>
      </c>
      <c r="I21" s="138">
        <f>E21*H21</f>
        <v>0</v>
      </c>
      <c r="O21" s="131">
        <v>2</v>
      </c>
      <c r="AA21" s="111">
        <v>12</v>
      </c>
      <c r="AB21" s="111">
        <v>0</v>
      </c>
      <c r="AC21" s="111">
        <v>8</v>
      </c>
      <c r="AZ21" s="111">
        <v>1</v>
      </c>
      <c r="BA21" s="111">
        <f>IF(AZ21=1,G21,0)</f>
        <v>0</v>
      </c>
      <c r="BB21" s="111">
        <f>IF(AZ21=2,G21,0)</f>
        <v>0</v>
      </c>
      <c r="BC21" s="111">
        <f>IF(AZ21=3,G21,0)</f>
        <v>0</v>
      </c>
      <c r="BD21" s="111">
        <f>IF(AZ21=4,G21,0)</f>
        <v>0</v>
      </c>
      <c r="BE21" s="111">
        <f>IF(AZ21=5,G21,0)</f>
        <v>0</v>
      </c>
    </row>
    <row r="22" spans="1:57" x14ac:dyDescent="0.2">
      <c r="A22" s="139"/>
      <c r="B22" s="140" t="s">
        <v>68</v>
      </c>
      <c r="C22" s="141" t="str">
        <f>CONCATENATE(B16," ",C16)</f>
        <v>96 Bourání konstrukcí</v>
      </c>
      <c r="D22" s="139"/>
      <c r="E22" s="142"/>
      <c r="F22" s="142"/>
      <c r="G22" s="143">
        <f>SUM(G16:G21)</f>
        <v>0</v>
      </c>
      <c r="H22" s="144"/>
      <c r="I22" s="145">
        <f>SUM(I16:I21)</f>
        <v>0</v>
      </c>
      <c r="O22" s="131">
        <v>4</v>
      </c>
      <c r="BA22" s="146">
        <f>SUM(BA16:BA21)</f>
        <v>0</v>
      </c>
      <c r="BB22" s="146">
        <f>SUM(BB16:BB21)</f>
        <v>0</v>
      </c>
      <c r="BC22" s="146">
        <f>SUM(BC16:BC21)</f>
        <v>0</v>
      </c>
      <c r="BD22" s="146">
        <f>SUM(BD16:BD21)</f>
        <v>0</v>
      </c>
      <c r="BE22" s="146">
        <f>SUM(BE16:BE21)</f>
        <v>0</v>
      </c>
    </row>
    <row r="23" spans="1:57" x14ac:dyDescent="0.2">
      <c r="A23" s="124" t="s">
        <v>67</v>
      </c>
      <c r="B23" s="125" t="s">
        <v>98</v>
      </c>
      <c r="C23" s="126" t="s">
        <v>99</v>
      </c>
      <c r="D23" s="127"/>
      <c r="E23" s="128"/>
      <c r="F23" s="128"/>
      <c r="G23" s="129"/>
      <c r="H23" s="130"/>
      <c r="I23" s="130"/>
      <c r="O23" s="131">
        <v>1</v>
      </c>
    </row>
    <row r="24" spans="1:57" ht="25.5" x14ac:dyDescent="0.2">
      <c r="A24" s="132">
        <v>9</v>
      </c>
      <c r="B24" s="133" t="s">
        <v>100</v>
      </c>
      <c r="C24" s="134" t="s">
        <v>101</v>
      </c>
      <c r="D24" s="135" t="s">
        <v>75</v>
      </c>
      <c r="E24" s="136">
        <v>5</v>
      </c>
      <c r="F24" s="136">
        <v>0</v>
      </c>
      <c r="G24" s="137">
        <f>E24*F24</f>
        <v>0</v>
      </c>
      <c r="H24" s="138">
        <v>0</v>
      </c>
      <c r="I24" s="138">
        <f>E24*H24</f>
        <v>0</v>
      </c>
      <c r="O24" s="131">
        <v>2</v>
      </c>
      <c r="AA24" s="111">
        <v>12</v>
      </c>
      <c r="AB24" s="111">
        <v>0</v>
      </c>
      <c r="AC24" s="111">
        <v>9</v>
      </c>
      <c r="AZ24" s="111">
        <v>1</v>
      </c>
      <c r="BA24" s="111">
        <f>IF(AZ24=1,G24,0)</f>
        <v>0</v>
      </c>
      <c r="BB24" s="111">
        <f>IF(AZ24=2,G24,0)</f>
        <v>0</v>
      </c>
      <c r="BC24" s="111">
        <f>IF(AZ24=3,G24,0)</f>
        <v>0</v>
      </c>
      <c r="BD24" s="111">
        <f>IF(AZ24=4,G24,0)</f>
        <v>0</v>
      </c>
      <c r="BE24" s="111">
        <f>IF(AZ24=5,G24,0)</f>
        <v>0</v>
      </c>
    </row>
    <row r="25" spans="1:57" x14ac:dyDescent="0.2">
      <c r="A25" s="139"/>
      <c r="B25" s="140" t="s">
        <v>68</v>
      </c>
      <c r="C25" s="141" t="str">
        <f>CONCATENATE(B23," ",C23)</f>
        <v>97 Prorážení otvorů</v>
      </c>
      <c r="D25" s="139"/>
      <c r="E25" s="142"/>
      <c r="F25" s="142">
        <v>0</v>
      </c>
      <c r="G25" s="143">
        <f>SUM(G23:G24)</f>
        <v>0</v>
      </c>
      <c r="H25" s="144"/>
      <c r="I25" s="145">
        <f>SUM(I23:I24)</f>
        <v>0</v>
      </c>
      <c r="O25" s="131">
        <v>4</v>
      </c>
      <c r="BA25" s="146">
        <f>SUM(BA23:BA24)</f>
        <v>0</v>
      </c>
      <c r="BB25" s="146">
        <f>SUM(BB23:BB24)</f>
        <v>0</v>
      </c>
      <c r="BC25" s="146">
        <f>SUM(BC23:BC24)</f>
        <v>0</v>
      </c>
      <c r="BD25" s="146">
        <f>SUM(BD23:BD24)</f>
        <v>0</v>
      </c>
      <c r="BE25" s="146">
        <f>SUM(BE23:BE24)</f>
        <v>0</v>
      </c>
    </row>
    <row r="26" spans="1:57" x14ac:dyDescent="0.2">
      <c r="A26" s="124" t="s">
        <v>67</v>
      </c>
      <c r="B26" s="125" t="s">
        <v>102</v>
      </c>
      <c r="C26" s="126" t="s">
        <v>103</v>
      </c>
      <c r="D26" s="127"/>
      <c r="E26" s="128"/>
      <c r="F26" s="128"/>
      <c r="G26" s="129"/>
      <c r="H26" s="130"/>
      <c r="I26" s="130"/>
      <c r="O26" s="131">
        <v>1</v>
      </c>
    </row>
    <row r="27" spans="1:57" x14ac:dyDescent="0.2">
      <c r="A27" s="132">
        <v>10</v>
      </c>
      <c r="B27" s="133" t="s">
        <v>104</v>
      </c>
      <c r="C27" s="134" t="s">
        <v>105</v>
      </c>
      <c r="D27" s="135" t="s">
        <v>89</v>
      </c>
      <c r="E27" s="136">
        <v>5.3</v>
      </c>
      <c r="F27" s="136">
        <v>0</v>
      </c>
      <c r="G27" s="137">
        <f>E27*F27</f>
        <v>0</v>
      </c>
      <c r="H27" s="138">
        <v>0</v>
      </c>
      <c r="I27" s="138">
        <f>E27*H27</f>
        <v>0</v>
      </c>
      <c r="O27" s="131">
        <v>2</v>
      </c>
      <c r="AA27" s="111">
        <v>12</v>
      </c>
      <c r="AB27" s="111">
        <v>0</v>
      </c>
      <c r="AC27" s="111">
        <v>10</v>
      </c>
      <c r="AZ27" s="111">
        <v>1</v>
      </c>
      <c r="BA27" s="111">
        <f>IF(AZ27=1,G27,0)</f>
        <v>0</v>
      </c>
      <c r="BB27" s="111">
        <f>IF(AZ27=2,G27,0)</f>
        <v>0</v>
      </c>
      <c r="BC27" s="111">
        <f>IF(AZ27=3,G27,0)</f>
        <v>0</v>
      </c>
      <c r="BD27" s="111">
        <f>IF(AZ27=4,G27,0)</f>
        <v>0</v>
      </c>
      <c r="BE27" s="111">
        <f>IF(AZ27=5,G27,0)</f>
        <v>0</v>
      </c>
    </row>
    <row r="28" spans="1:57" x14ac:dyDescent="0.2">
      <c r="A28" s="139"/>
      <c r="B28" s="140" t="s">
        <v>68</v>
      </c>
      <c r="C28" s="141" t="str">
        <f>CONCATENATE(B26," ",C26)</f>
        <v>99 Staveništní přesun hmot</v>
      </c>
      <c r="D28" s="139"/>
      <c r="E28" s="142"/>
      <c r="F28" s="142"/>
      <c r="G28" s="143">
        <f>SUM(G26:G27)</f>
        <v>0</v>
      </c>
      <c r="H28" s="144"/>
      <c r="I28" s="145">
        <f>SUM(I26:I27)</f>
        <v>0</v>
      </c>
      <c r="O28" s="131">
        <v>4</v>
      </c>
      <c r="BA28" s="146">
        <f>SUM(BA26:BA27)</f>
        <v>0</v>
      </c>
      <c r="BB28" s="146">
        <f>SUM(BB26:BB27)</f>
        <v>0</v>
      </c>
      <c r="BC28" s="146">
        <f>SUM(BC26:BC27)</f>
        <v>0</v>
      </c>
      <c r="BD28" s="146">
        <f>SUM(BD26:BD27)</f>
        <v>0</v>
      </c>
      <c r="BE28" s="146">
        <f>SUM(BE26:BE27)</f>
        <v>0</v>
      </c>
    </row>
    <row r="29" spans="1:57" x14ac:dyDescent="0.2">
      <c r="A29" s="124" t="s">
        <v>67</v>
      </c>
      <c r="B29" s="125" t="s">
        <v>106</v>
      </c>
      <c r="C29" s="126" t="s">
        <v>107</v>
      </c>
      <c r="D29" s="127"/>
      <c r="E29" s="128"/>
      <c r="F29" s="128"/>
      <c r="G29" s="129"/>
      <c r="H29" s="130"/>
      <c r="I29" s="130"/>
      <c r="O29" s="131">
        <v>1</v>
      </c>
    </row>
    <row r="30" spans="1:57" x14ac:dyDescent="0.2">
      <c r="A30" s="132">
        <v>11</v>
      </c>
      <c r="B30" s="133" t="s">
        <v>108</v>
      </c>
      <c r="C30" s="134" t="s">
        <v>109</v>
      </c>
      <c r="D30" s="135" t="s">
        <v>110</v>
      </c>
      <c r="E30" s="136">
        <v>1</v>
      </c>
      <c r="F30" s="136">
        <v>0</v>
      </c>
      <c r="G30" s="137">
        <f>E30*F30</f>
        <v>0</v>
      </c>
      <c r="H30" s="138">
        <v>0</v>
      </c>
      <c r="I30" s="138">
        <f>E30*H30</f>
        <v>0</v>
      </c>
      <c r="O30" s="131">
        <v>2</v>
      </c>
      <c r="AA30" s="111">
        <v>12</v>
      </c>
      <c r="AB30" s="111">
        <v>0</v>
      </c>
      <c r="AC30" s="111">
        <v>11</v>
      </c>
      <c r="AZ30" s="111">
        <v>2</v>
      </c>
      <c r="BA30" s="111">
        <f>IF(AZ30=1,G30,0)</f>
        <v>0</v>
      </c>
      <c r="BB30" s="111">
        <f>IF(AZ30=2,G30,0)</f>
        <v>0</v>
      </c>
      <c r="BC30" s="111">
        <f>IF(AZ30=3,G30,0)</f>
        <v>0</v>
      </c>
      <c r="BD30" s="111">
        <f>IF(AZ30=4,G30,0)</f>
        <v>0</v>
      </c>
      <c r="BE30" s="111">
        <f>IF(AZ30=5,G30,0)</f>
        <v>0</v>
      </c>
    </row>
    <row r="31" spans="1:57" ht="25.5" x14ac:dyDescent="0.2">
      <c r="A31" s="132">
        <v>12</v>
      </c>
      <c r="B31" s="133" t="s">
        <v>111</v>
      </c>
      <c r="C31" s="134" t="s">
        <v>112</v>
      </c>
      <c r="D31" s="135" t="s">
        <v>113</v>
      </c>
      <c r="E31" s="136">
        <v>1</v>
      </c>
      <c r="F31" s="136">
        <v>0</v>
      </c>
      <c r="G31" s="137">
        <f>E31*F31</f>
        <v>0</v>
      </c>
      <c r="H31" s="138">
        <v>4.2000000000000002E-4</v>
      </c>
      <c r="I31" s="138">
        <f>E31*H31</f>
        <v>4.2000000000000002E-4</v>
      </c>
      <c r="O31" s="131">
        <v>2</v>
      </c>
      <c r="AA31" s="111">
        <v>12</v>
      </c>
      <c r="AB31" s="111">
        <v>0</v>
      </c>
      <c r="AC31" s="111">
        <v>12</v>
      </c>
      <c r="AZ31" s="111">
        <v>2</v>
      </c>
      <c r="BA31" s="111">
        <f>IF(AZ31=1,G31,0)</f>
        <v>0</v>
      </c>
      <c r="BB31" s="111">
        <f>IF(AZ31=2,G31,0)</f>
        <v>0</v>
      </c>
      <c r="BC31" s="111">
        <f>IF(AZ31=3,G31,0)</f>
        <v>0</v>
      </c>
      <c r="BD31" s="111">
        <f>IF(AZ31=4,G31,0)</f>
        <v>0</v>
      </c>
      <c r="BE31" s="111">
        <f>IF(AZ31=5,G31,0)</f>
        <v>0</v>
      </c>
    </row>
    <row r="32" spans="1:57" ht="25.5" x14ac:dyDescent="0.2">
      <c r="A32" s="132">
        <v>13</v>
      </c>
      <c r="B32" s="133" t="s">
        <v>114</v>
      </c>
      <c r="C32" s="134" t="s">
        <v>115</v>
      </c>
      <c r="D32" s="135" t="s">
        <v>113</v>
      </c>
      <c r="E32" s="136">
        <v>1</v>
      </c>
      <c r="F32" s="136">
        <v>0</v>
      </c>
      <c r="G32" s="137">
        <f>E32*F32</f>
        <v>0</v>
      </c>
      <c r="H32" s="138">
        <v>3.5E-4</v>
      </c>
      <c r="I32" s="138">
        <f>E32*H32</f>
        <v>3.5E-4</v>
      </c>
      <c r="O32" s="131">
        <v>2</v>
      </c>
      <c r="AA32" s="111">
        <v>12</v>
      </c>
      <c r="AB32" s="111">
        <v>0</v>
      </c>
      <c r="AC32" s="111">
        <v>13</v>
      </c>
      <c r="AZ32" s="111">
        <v>2</v>
      </c>
      <c r="BA32" s="111">
        <f>IF(AZ32=1,G32,0)</f>
        <v>0</v>
      </c>
      <c r="BB32" s="111">
        <f>IF(AZ32=2,G32,0)</f>
        <v>0</v>
      </c>
      <c r="BC32" s="111">
        <f>IF(AZ32=3,G32,0)</f>
        <v>0</v>
      </c>
      <c r="BD32" s="111">
        <f>IF(AZ32=4,G32,0)</f>
        <v>0</v>
      </c>
      <c r="BE32" s="111">
        <f>IF(AZ32=5,G32,0)</f>
        <v>0</v>
      </c>
    </row>
    <row r="33" spans="1:57" x14ac:dyDescent="0.2">
      <c r="A33" s="139"/>
      <c r="B33" s="140" t="s">
        <v>68</v>
      </c>
      <c r="C33" s="141" t="str">
        <f>CONCATENATE(B29," ",C29)</f>
        <v>725 Zařizovací předměty</v>
      </c>
      <c r="D33" s="139"/>
      <c r="E33" s="142"/>
      <c r="F33" s="142">
        <v>0</v>
      </c>
      <c r="G33" s="143">
        <f>SUM(G29:G32)</f>
        <v>0</v>
      </c>
      <c r="H33" s="144"/>
      <c r="I33" s="145">
        <f>SUM(I29:I32)</f>
        <v>7.7000000000000007E-4</v>
      </c>
      <c r="O33" s="131">
        <v>4</v>
      </c>
      <c r="BA33" s="146">
        <f>SUM(BA29:BA32)</f>
        <v>0</v>
      </c>
      <c r="BB33" s="146">
        <f>SUM(BB29:BB32)</f>
        <v>0</v>
      </c>
      <c r="BC33" s="146">
        <f>SUM(BC29:BC32)</f>
        <v>0</v>
      </c>
      <c r="BD33" s="146">
        <f>SUM(BD29:BD32)</f>
        <v>0</v>
      </c>
      <c r="BE33" s="146">
        <f>SUM(BE29:BE32)</f>
        <v>0</v>
      </c>
    </row>
    <row r="34" spans="1:57" x14ac:dyDescent="0.2">
      <c r="A34" s="124" t="s">
        <v>67</v>
      </c>
      <c r="B34" s="125" t="s">
        <v>116</v>
      </c>
      <c r="C34" s="126" t="s">
        <v>117</v>
      </c>
      <c r="D34" s="127"/>
      <c r="E34" s="128"/>
      <c r="F34" s="128"/>
      <c r="G34" s="129"/>
      <c r="H34" s="130"/>
      <c r="I34" s="130"/>
      <c r="O34" s="131">
        <v>1</v>
      </c>
    </row>
    <row r="35" spans="1:57" x14ac:dyDescent="0.2">
      <c r="A35" s="132">
        <v>14</v>
      </c>
      <c r="B35" s="133" t="s">
        <v>118</v>
      </c>
      <c r="C35" s="134" t="s">
        <v>119</v>
      </c>
      <c r="D35" s="135" t="s">
        <v>120</v>
      </c>
      <c r="E35" s="136">
        <v>3</v>
      </c>
      <c r="F35" s="136">
        <v>0</v>
      </c>
      <c r="G35" s="137">
        <f>E35*F35</f>
        <v>0</v>
      </c>
      <c r="H35" s="138">
        <v>2.2000000000000001E-4</v>
      </c>
      <c r="I35" s="138">
        <f>E35*H35</f>
        <v>6.6E-4</v>
      </c>
      <c r="O35" s="131">
        <v>2</v>
      </c>
      <c r="AA35" s="111">
        <v>12</v>
      </c>
      <c r="AB35" s="111">
        <v>1</v>
      </c>
      <c r="AC35" s="111">
        <v>14</v>
      </c>
      <c r="AZ35" s="111">
        <v>2</v>
      </c>
      <c r="BA35" s="111">
        <f>IF(AZ35=1,G35,0)</f>
        <v>0</v>
      </c>
      <c r="BB35" s="111">
        <f>IF(AZ35=2,G35,0)</f>
        <v>0</v>
      </c>
      <c r="BC35" s="111">
        <f>IF(AZ35=3,G35,0)</f>
        <v>0</v>
      </c>
      <c r="BD35" s="111">
        <f>IF(AZ35=4,G35,0)</f>
        <v>0</v>
      </c>
      <c r="BE35" s="111">
        <f>IF(AZ35=5,G35,0)</f>
        <v>0</v>
      </c>
    </row>
    <row r="36" spans="1:57" ht="25.5" x14ac:dyDescent="0.2">
      <c r="A36" s="132">
        <v>15</v>
      </c>
      <c r="B36" s="133" t="s">
        <v>121</v>
      </c>
      <c r="C36" s="134" t="s">
        <v>122</v>
      </c>
      <c r="D36" s="135" t="s">
        <v>75</v>
      </c>
      <c r="E36" s="136">
        <v>4</v>
      </c>
      <c r="F36" s="136">
        <v>0</v>
      </c>
      <c r="G36" s="137">
        <f>E36*F36</f>
        <v>0</v>
      </c>
      <c r="H36" s="138">
        <v>0</v>
      </c>
      <c r="I36" s="138">
        <f>E36*H36</f>
        <v>0</v>
      </c>
      <c r="O36" s="131">
        <v>2</v>
      </c>
      <c r="AA36" s="111">
        <v>12</v>
      </c>
      <c r="AB36" s="111">
        <v>0</v>
      </c>
      <c r="AC36" s="111">
        <v>15</v>
      </c>
      <c r="AZ36" s="111">
        <v>2</v>
      </c>
      <c r="BA36" s="111">
        <f>IF(AZ36=1,G36,0)</f>
        <v>0</v>
      </c>
      <c r="BB36" s="111">
        <f>IF(AZ36=2,G36,0)</f>
        <v>0</v>
      </c>
      <c r="BC36" s="111">
        <f>IF(AZ36=3,G36,0)</f>
        <v>0</v>
      </c>
      <c r="BD36" s="111">
        <f>IF(AZ36=4,G36,0)</f>
        <v>0</v>
      </c>
      <c r="BE36" s="111">
        <f>IF(AZ36=5,G36,0)</f>
        <v>0</v>
      </c>
    </row>
    <row r="37" spans="1:57" x14ac:dyDescent="0.2">
      <c r="A37" s="132">
        <v>16</v>
      </c>
      <c r="B37" s="133" t="s">
        <v>123</v>
      </c>
      <c r="C37" s="134" t="s">
        <v>124</v>
      </c>
      <c r="D37" s="135" t="s">
        <v>110</v>
      </c>
      <c r="E37" s="136">
        <v>1</v>
      </c>
      <c r="F37" s="136">
        <v>0</v>
      </c>
      <c r="G37" s="137">
        <f>E37*F37</f>
        <v>0</v>
      </c>
      <c r="H37" s="138">
        <v>0.161</v>
      </c>
      <c r="I37" s="138">
        <f>E37*H37</f>
        <v>0.161</v>
      </c>
      <c r="O37" s="131">
        <v>2</v>
      </c>
      <c r="AA37" s="111">
        <v>12</v>
      </c>
      <c r="AB37" s="111">
        <v>0</v>
      </c>
      <c r="AC37" s="111">
        <v>16</v>
      </c>
      <c r="AZ37" s="111">
        <v>2</v>
      </c>
      <c r="BA37" s="111">
        <f>IF(AZ37=1,G37,0)</f>
        <v>0</v>
      </c>
      <c r="BB37" s="111">
        <f>IF(AZ37=2,G37,0)</f>
        <v>0</v>
      </c>
      <c r="BC37" s="111">
        <f>IF(AZ37=3,G37,0)</f>
        <v>0</v>
      </c>
      <c r="BD37" s="111">
        <f>IF(AZ37=4,G37,0)</f>
        <v>0</v>
      </c>
      <c r="BE37" s="111">
        <f>IF(AZ37=5,G37,0)</f>
        <v>0</v>
      </c>
    </row>
    <row r="38" spans="1:57" x14ac:dyDescent="0.2">
      <c r="A38" s="139"/>
      <c r="B38" s="140" t="s">
        <v>68</v>
      </c>
      <c r="C38" s="141" t="str">
        <f>CONCATENATE(B34," ",C34)</f>
        <v>766 Konstrukce truhlářské</v>
      </c>
      <c r="D38" s="139"/>
      <c r="E38" s="142"/>
      <c r="F38" s="142"/>
      <c r="G38" s="143">
        <f>SUM(G34:G37)</f>
        <v>0</v>
      </c>
      <c r="H38" s="144"/>
      <c r="I38" s="145">
        <f>SUM(I34:I37)</f>
        <v>0.16166</v>
      </c>
      <c r="O38" s="131">
        <v>4</v>
      </c>
      <c r="BA38" s="146">
        <f>SUM(BA34:BA37)</f>
        <v>0</v>
      </c>
      <c r="BB38" s="146">
        <f>SUM(BB34:BB37)</f>
        <v>0</v>
      </c>
      <c r="BC38" s="146">
        <f>SUM(BC34:BC37)</f>
        <v>0</v>
      </c>
      <c r="BD38" s="146">
        <f>SUM(BD34:BD37)</f>
        <v>0</v>
      </c>
      <c r="BE38" s="146">
        <f>SUM(BE34:BE37)</f>
        <v>0</v>
      </c>
    </row>
    <row r="39" spans="1:57" x14ac:dyDescent="0.2">
      <c r="A39" s="124" t="s">
        <v>67</v>
      </c>
      <c r="B39" s="125" t="s">
        <v>125</v>
      </c>
      <c r="C39" s="126" t="s">
        <v>126</v>
      </c>
      <c r="D39" s="127"/>
      <c r="E39" s="128"/>
      <c r="F39" s="128"/>
      <c r="G39" s="129"/>
      <c r="H39" s="130"/>
      <c r="I39" s="130"/>
      <c r="O39" s="131">
        <v>1</v>
      </c>
    </row>
    <row r="40" spans="1:57" x14ac:dyDescent="0.2">
      <c r="A40" s="132">
        <v>18</v>
      </c>
      <c r="B40" s="133" t="s">
        <v>127</v>
      </c>
      <c r="C40" s="134" t="s">
        <v>128</v>
      </c>
      <c r="D40" s="135" t="s">
        <v>75</v>
      </c>
      <c r="E40" s="136">
        <v>3</v>
      </c>
      <c r="F40" s="136">
        <v>0</v>
      </c>
      <c r="G40" s="137">
        <f>E40*F40</f>
        <v>0</v>
      </c>
      <c r="H40" s="138">
        <v>0</v>
      </c>
      <c r="I40" s="138">
        <f>E40*H40</f>
        <v>0</v>
      </c>
      <c r="O40" s="131">
        <v>2</v>
      </c>
      <c r="AA40" s="111">
        <v>12</v>
      </c>
      <c r="AB40" s="111">
        <v>0</v>
      </c>
      <c r="AC40" s="111">
        <v>18</v>
      </c>
      <c r="AZ40" s="111">
        <v>2</v>
      </c>
      <c r="BA40" s="111">
        <f>IF(AZ40=1,G40,0)</f>
        <v>0</v>
      </c>
      <c r="BB40" s="111">
        <f>IF(AZ40=2,G40,0)</f>
        <v>0</v>
      </c>
      <c r="BC40" s="111">
        <f>IF(AZ40=3,G40,0)</f>
        <v>0</v>
      </c>
      <c r="BD40" s="111">
        <f>IF(AZ40=4,G40,0)</f>
        <v>0</v>
      </c>
      <c r="BE40" s="111">
        <f>IF(AZ40=5,G40,0)</f>
        <v>0</v>
      </c>
    </row>
    <row r="41" spans="1:57" ht="25.5" x14ac:dyDescent="0.2">
      <c r="A41" s="132">
        <v>19</v>
      </c>
      <c r="B41" s="133" t="s">
        <v>129</v>
      </c>
      <c r="C41" s="134" t="s">
        <v>130</v>
      </c>
      <c r="D41" s="135" t="s">
        <v>131</v>
      </c>
      <c r="E41" s="136">
        <v>30</v>
      </c>
      <c r="F41" s="136">
        <v>0</v>
      </c>
      <c r="G41" s="137">
        <f>E41*F41</f>
        <v>0</v>
      </c>
      <c r="H41" s="138">
        <v>0</v>
      </c>
      <c r="I41" s="138">
        <f>E41*H41</f>
        <v>0</v>
      </c>
      <c r="O41" s="131">
        <v>2</v>
      </c>
      <c r="AA41" s="111">
        <v>12</v>
      </c>
      <c r="AB41" s="111">
        <v>0</v>
      </c>
      <c r="AC41" s="111">
        <v>19</v>
      </c>
      <c r="AZ41" s="111">
        <v>2</v>
      </c>
      <c r="BA41" s="111">
        <f>IF(AZ41=1,G41,0)</f>
        <v>0</v>
      </c>
      <c r="BB41" s="111">
        <f>IF(AZ41=2,G41,0)</f>
        <v>0</v>
      </c>
      <c r="BC41" s="111">
        <f>IF(AZ41=3,G41,0)</f>
        <v>0</v>
      </c>
      <c r="BD41" s="111">
        <f>IF(AZ41=4,G41,0)</f>
        <v>0</v>
      </c>
      <c r="BE41" s="111">
        <f>IF(AZ41=5,G41,0)</f>
        <v>0</v>
      </c>
    </row>
    <row r="42" spans="1:57" x14ac:dyDescent="0.2">
      <c r="A42" s="139"/>
      <c r="B42" s="140" t="s">
        <v>68</v>
      </c>
      <c r="C42" s="141" t="str">
        <f>CONCATENATE(B39," ",C39)</f>
        <v>767 Konstrukce zámečnické</v>
      </c>
      <c r="D42" s="139"/>
      <c r="E42" s="142"/>
      <c r="F42" s="142"/>
      <c r="G42" s="143">
        <f>SUM(G39:G41)</f>
        <v>0</v>
      </c>
      <c r="H42" s="144"/>
      <c r="I42" s="145">
        <f>SUM(I39:I41)</f>
        <v>0</v>
      </c>
      <c r="O42" s="131">
        <v>4</v>
      </c>
      <c r="BA42" s="146">
        <f>SUM(BA39:BA41)</f>
        <v>0</v>
      </c>
      <c r="BB42" s="146">
        <f>SUM(BB39:BB41)</f>
        <v>0</v>
      </c>
      <c r="BC42" s="146">
        <f>SUM(BC39:BC41)</f>
        <v>0</v>
      </c>
      <c r="BD42" s="146">
        <f>SUM(BD39:BD41)</f>
        <v>0</v>
      </c>
      <c r="BE42" s="146">
        <f>SUM(BE39:BE41)</f>
        <v>0</v>
      </c>
    </row>
    <row r="43" spans="1:57" x14ac:dyDescent="0.2">
      <c r="A43" s="124" t="s">
        <v>67</v>
      </c>
      <c r="B43" s="125" t="s">
        <v>132</v>
      </c>
      <c r="C43" s="126" t="s">
        <v>133</v>
      </c>
      <c r="D43" s="127"/>
      <c r="E43" s="128"/>
      <c r="F43" s="128"/>
      <c r="G43" s="129"/>
      <c r="H43" s="130"/>
      <c r="I43" s="130"/>
      <c r="O43" s="131">
        <v>1</v>
      </c>
    </row>
    <row r="44" spans="1:57" ht="25.5" x14ac:dyDescent="0.2">
      <c r="A44" s="132">
        <v>20</v>
      </c>
      <c r="B44" s="133" t="s">
        <v>134</v>
      </c>
      <c r="C44" s="134" t="s">
        <v>135</v>
      </c>
      <c r="D44" s="135" t="s">
        <v>75</v>
      </c>
      <c r="E44" s="136">
        <v>10</v>
      </c>
      <c r="F44" s="136">
        <v>0</v>
      </c>
      <c r="G44" s="137">
        <f>E44*F44</f>
        <v>0</v>
      </c>
      <c r="H44" s="138">
        <v>1.0000000000000001E-5</v>
      </c>
      <c r="I44" s="138">
        <f>E44*H44</f>
        <v>1E-4</v>
      </c>
      <c r="O44" s="131">
        <v>2</v>
      </c>
      <c r="AA44" s="111">
        <v>12</v>
      </c>
      <c r="AB44" s="111">
        <v>0</v>
      </c>
      <c r="AC44" s="111">
        <v>20</v>
      </c>
      <c r="AZ44" s="111">
        <v>2</v>
      </c>
      <c r="BA44" s="111">
        <f>IF(AZ44=1,G44,0)</f>
        <v>0</v>
      </c>
      <c r="BB44" s="111">
        <f>IF(AZ44=2,G44,0)</f>
        <v>0</v>
      </c>
      <c r="BC44" s="111">
        <f>IF(AZ44=3,G44,0)</f>
        <v>0</v>
      </c>
      <c r="BD44" s="111">
        <f>IF(AZ44=4,G44,0)</f>
        <v>0</v>
      </c>
      <c r="BE44" s="111">
        <f>IF(AZ44=5,G44,0)</f>
        <v>0</v>
      </c>
    </row>
    <row r="45" spans="1:57" x14ac:dyDescent="0.2">
      <c r="A45" s="139"/>
      <c r="B45" s="140" t="s">
        <v>68</v>
      </c>
      <c r="C45" s="141" t="str">
        <f>CONCATENATE(B43," ",C43)</f>
        <v>775 Podlahy vlysové a parketové</v>
      </c>
      <c r="D45" s="139"/>
      <c r="E45" s="142"/>
      <c r="F45" s="142"/>
      <c r="G45" s="143">
        <f>SUM(G43:G44)</f>
        <v>0</v>
      </c>
      <c r="H45" s="144"/>
      <c r="I45" s="145">
        <f>SUM(I43:I44)</f>
        <v>1E-4</v>
      </c>
      <c r="O45" s="131">
        <v>4</v>
      </c>
      <c r="BA45" s="146">
        <f>SUM(BA43:BA44)</f>
        <v>0</v>
      </c>
      <c r="BB45" s="146">
        <f>SUM(BB43:BB44)</f>
        <v>0</v>
      </c>
      <c r="BC45" s="146">
        <f>SUM(BC43:BC44)</f>
        <v>0</v>
      </c>
      <c r="BD45" s="146">
        <f>SUM(BD43:BD44)</f>
        <v>0</v>
      </c>
      <c r="BE45" s="146">
        <f>SUM(BE43:BE44)</f>
        <v>0</v>
      </c>
    </row>
    <row r="46" spans="1:57" x14ac:dyDescent="0.2">
      <c r="A46" s="124" t="s">
        <v>67</v>
      </c>
      <c r="B46" s="125" t="s">
        <v>136</v>
      </c>
      <c r="C46" s="126" t="s">
        <v>137</v>
      </c>
      <c r="D46" s="127"/>
      <c r="E46" s="128"/>
      <c r="F46" s="128"/>
      <c r="G46" s="129"/>
      <c r="H46" s="130"/>
      <c r="I46" s="130"/>
      <c r="O46" s="131">
        <v>1</v>
      </c>
    </row>
    <row r="47" spans="1:57" ht="25.5" x14ac:dyDescent="0.2">
      <c r="A47" s="132">
        <v>21</v>
      </c>
      <c r="B47" s="133" t="s">
        <v>138</v>
      </c>
      <c r="C47" s="134" t="s">
        <v>139</v>
      </c>
      <c r="D47" s="135" t="s">
        <v>75</v>
      </c>
      <c r="E47" s="136">
        <v>140</v>
      </c>
      <c r="F47" s="136">
        <v>0</v>
      </c>
      <c r="G47" s="137">
        <f>E47*F47</f>
        <v>0</v>
      </c>
      <c r="H47" s="138">
        <v>3.9300000000000003E-3</v>
      </c>
      <c r="I47" s="138">
        <f>E47*H47</f>
        <v>0.55020000000000002</v>
      </c>
      <c r="O47" s="131">
        <v>2</v>
      </c>
      <c r="AA47" s="111">
        <v>12</v>
      </c>
      <c r="AB47" s="111">
        <v>0</v>
      </c>
      <c r="AC47" s="111">
        <v>21</v>
      </c>
      <c r="AZ47" s="111">
        <v>2</v>
      </c>
      <c r="BA47" s="111">
        <f>IF(AZ47=1,G47,0)</f>
        <v>0</v>
      </c>
      <c r="BB47" s="111">
        <f>IF(AZ47=2,G47,0)</f>
        <v>0</v>
      </c>
      <c r="BC47" s="111">
        <f>IF(AZ47=3,G47,0)</f>
        <v>0</v>
      </c>
      <c r="BD47" s="111">
        <f>IF(AZ47=4,G47,0)</f>
        <v>0</v>
      </c>
      <c r="BE47" s="111">
        <f>IF(AZ47=5,G47,0)</f>
        <v>0</v>
      </c>
    </row>
    <row r="48" spans="1:57" x14ac:dyDescent="0.2">
      <c r="A48" s="139"/>
      <c r="B48" s="140" t="s">
        <v>68</v>
      </c>
      <c r="C48" s="141" t="str">
        <f>CONCATENATE(B46," ",C46)</f>
        <v>776 Podlahy povlakové</v>
      </c>
      <c r="D48" s="139"/>
      <c r="E48" s="142"/>
      <c r="F48" s="142"/>
      <c r="G48" s="143">
        <f>SUM(G46:G47)</f>
        <v>0</v>
      </c>
      <c r="H48" s="144"/>
      <c r="I48" s="145">
        <f>SUM(I46:I47)</f>
        <v>0.55020000000000002</v>
      </c>
      <c r="O48" s="131">
        <v>4</v>
      </c>
      <c r="BA48" s="146">
        <f>SUM(BA46:BA47)</f>
        <v>0</v>
      </c>
      <c r="BB48" s="146">
        <f>SUM(BB46:BB47)</f>
        <v>0</v>
      </c>
      <c r="BC48" s="146">
        <f>SUM(BC46:BC47)</f>
        <v>0</v>
      </c>
      <c r="BD48" s="146">
        <f>SUM(BD46:BD47)</f>
        <v>0</v>
      </c>
      <c r="BE48" s="146">
        <f>SUM(BE46:BE47)</f>
        <v>0</v>
      </c>
    </row>
    <row r="49" spans="1:57" x14ac:dyDescent="0.2">
      <c r="A49" s="124" t="s">
        <v>67</v>
      </c>
      <c r="B49" s="125" t="s">
        <v>140</v>
      </c>
      <c r="C49" s="126" t="s">
        <v>141</v>
      </c>
      <c r="D49" s="127"/>
      <c r="E49" s="128"/>
      <c r="F49" s="128"/>
      <c r="G49" s="129"/>
      <c r="H49" s="130"/>
      <c r="I49" s="130"/>
      <c r="O49" s="131">
        <v>1</v>
      </c>
    </row>
    <row r="50" spans="1:57" ht="25.5" x14ac:dyDescent="0.2">
      <c r="A50" s="132">
        <v>22</v>
      </c>
      <c r="B50" s="133" t="s">
        <v>142</v>
      </c>
      <c r="C50" s="134" t="s">
        <v>143</v>
      </c>
      <c r="D50" s="135" t="s">
        <v>75</v>
      </c>
      <c r="E50" s="136">
        <v>2.6</v>
      </c>
      <c r="F50" s="136">
        <v>0</v>
      </c>
      <c r="G50" s="137">
        <f>E50*F50</f>
        <v>0</v>
      </c>
      <c r="H50" s="138">
        <v>4.0000000000000002E-4</v>
      </c>
      <c r="I50" s="138">
        <f>E50*H50</f>
        <v>1.0400000000000001E-3</v>
      </c>
      <c r="O50" s="131">
        <v>2</v>
      </c>
      <c r="AA50" s="111">
        <v>12</v>
      </c>
      <c r="AB50" s="111">
        <v>0</v>
      </c>
      <c r="AC50" s="111">
        <v>22</v>
      </c>
      <c r="AZ50" s="111">
        <v>2</v>
      </c>
      <c r="BA50" s="111">
        <f>IF(AZ50=1,G50,0)</f>
        <v>0</v>
      </c>
      <c r="BB50" s="111">
        <f>IF(AZ50=2,G50,0)</f>
        <v>0</v>
      </c>
      <c r="BC50" s="111">
        <f>IF(AZ50=3,G50,0)</f>
        <v>0</v>
      </c>
      <c r="BD50" s="111">
        <f>IF(AZ50=4,G50,0)</f>
        <v>0</v>
      </c>
      <c r="BE50" s="111">
        <f>IF(AZ50=5,G50,0)</f>
        <v>0</v>
      </c>
    </row>
    <row r="51" spans="1:57" ht="25.5" x14ac:dyDescent="0.2">
      <c r="A51" s="132">
        <v>23</v>
      </c>
      <c r="B51" s="133" t="s">
        <v>144</v>
      </c>
      <c r="C51" s="134" t="s">
        <v>145</v>
      </c>
      <c r="D51" s="135" t="s">
        <v>75</v>
      </c>
      <c r="E51" s="136">
        <v>2.6</v>
      </c>
      <c r="F51" s="136">
        <v>0</v>
      </c>
      <c r="G51" s="137">
        <f>E51*F51</f>
        <v>0</v>
      </c>
      <c r="H51" s="138">
        <v>6.1100000000000002E-2</v>
      </c>
      <c r="I51" s="138">
        <f>E51*H51</f>
        <v>0.15886</v>
      </c>
      <c r="O51" s="131">
        <v>2</v>
      </c>
      <c r="AA51" s="111">
        <v>12</v>
      </c>
      <c r="AB51" s="111">
        <v>0</v>
      </c>
      <c r="AC51" s="111">
        <v>23</v>
      </c>
      <c r="AZ51" s="111">
        <v>2</v>
      </c>
      <c r="BA51" s="111">
        <f>IF(AZ51=1,G51,0)</f>
        <v>0</v>
      </c>
      <c r="BB51" s="111">
        <f>IF(AZ51=2,G51,0)</f>
        <v>0</v>
      </c>
      <c r="BC51" s="111">
        <f>IF(AZ51=3,G51,0)</f>
        <v>0</v>
      </c>
      <c r="BD51" s="111">
        <f>IF(AZ51=4,G51,0)</f>
        <v>0</v>
      </c>
      <c r="BE51" s="111">
        <f>IF(AZ51=5,G51,0)</f>
        <v>0</v>
      </c>
    </row>
    <row r="52" spans="1:57" x14ac:dyDescent="0.2">
      <c r="A52" s="139"/>
      <c r="B52" s="140" t="s">
        <v>68</v>
      </c>
      <c r="C52" s="141" t="str">
        <f>CONCATENATE(B49," ",C49)</f>
        <v>781 Obklady keramické</v>
      </c>
      <c r="D52" s="139"/>
      <c r="E52" s="142"/>
      <c r="F52" s="142"/>
      <c r="G52" s="143">
        <f>SUM(G49:G51)</f>
        <v>0</v>
      </c>
      <c r="H52" s="144"/>
      <c r="I52" s="145">
        <f>SUM(I49:I51)</f>
        <v>0.15990000000000001</v>
      </c>
      <c r="O52" s="131">
        <v>4</v>
      </c>
      <c r="BA52" s="146">
        <f>SUM(BA49:BA51)</f>
        <v>0</v>
      </c>
      <c r="BB52" s="146">
        <f>SUM(BB49:BB51)</f>
        <v>0</v>
      </c>
      <c r="BC52" s="146">
        <f>SUM(BC49:BC51)</f>
        <v>0</v>
      </c>
      <c r="BD52" s="146">
        <f>SUM(BD49:BD51)</f>
        <v>0</v>
      </c>
      <c r="BE52" s="146">
        <f>SUM(BE49:BE51)</f>
        <v>0</v>
      </c>
    </row>
    <row r="53" spans="1:57" x14ac:dyDescent="0.2">
      <c r="A53" s="124" t="s">
        <v>67</v>
      </c>
      <c r="B53" s="125" t="s">
        <v>146</v>
      </c>
      <c r="C53" s="126" t="s">
        <v>147</v>
      </c>
      <c r="D53" s="127"/>
      <c r="E53" s="128"/>
      <c r="F53" s="128"/>
      <c r="G53" s="129"/>
      <c r="H53" s="130"/>
      <c r="I53" s="130"/>
      <c r="O53" s="131">
        <v>1</v>
      </c>
    </row>
    <row r="54" spans="1:57" ht="25.5" x14ac:dyDescent="0.2">
      <c r="A54" s="132">
        <v>24</v>
      </c>
      <c r="B54" s="133" t="s">
        <v>148</v>
      </c>
      <c r="C54" s="134" t="s">
        <v>149</v>
      </c>
      <c r="D54" s="135" t="s">
        <v>75</v>
      </c>
      <c r="E54" s="136">
        <v>10.5</v>
      </c>
      <c r="F54" s="136">
        <v>0</v>
      </c>
      <c r="G54" s="137">
        <f>E54*F54</f>
        <v>0</v>
      </c>
      <c r="H54" s="138">
        <v>3.5E-4</v>
      </c>
      <c r="I54" s="138">
        <f>E54*H54</f>
        <v>3.6749999999999999E-3</v>
      </c>
      <c r="O54" s="131">
        <v>2</v>
      </c>
      <c r="AA54" s="111">
        <v>12</v>
      </c>
      <c r="AB54" s="111">
        <v>0</v>
      </c>
      <c r="AC54" s="111">
        <v>24</v>
      </c>
      <c r="AZ54" s="111">
        <v>2</v>
      </c>
      <c r="BA54" s="111">
        <f>IF(AZ54=1,G54,0)</f>
        <v>0</v>
      </c>
      <c r="BB54" s="111">
        <f>IF(AZ54=2,G54,0)</f>
        <v>0</v>
      </c>
      <c r="BC54" s="111">
        <f>IF(AZ54=3,G54,0)</f>
        <v>0</v>
      </c>
      <c r="BD54" s="111">
        <f>IF(AZ54=4,G54,0)</f>
        <v>0</v>
      </c>
      <c r="BE54" s="111">
        <f>IF(AZ54=5,G54,0)</f>
        <v>0</v>
      </c>
    </row>
    <row r="55" spans="1:57" x14ac:dyDescent="0.2">
      <c r="A55" s="139"/>
      <c r="B55" s="140" t="s">
        <v>68</v>
      </c>
      <c r="C55" s="141" t="str">
        <f>CONCATENATE(B53," ",C53)</f>
        <v>783 Nátěry</v>
      </c>
      <c r="D55" s="139"/>
      <c r="E55" s="142"/>
      <c r="F55" s="142"/>
      <c r="G55" s="143">
        <f>SUM(G53:G54)</f>
        <v>0</v>
      </c>
      <c r="H55" s="144"/>
      <c r="I55" s="145">
        <f>SUM(I53:I54)</f>
        <v>3.6749999999999999E-3</v>
      </c>
      <c r="O55" s="131">
        <v>4</v>
      </c>
      <c r="BA55" s="146">
        <f>SUM(BA53:BA54)</f>
        <v>0</v>
      </c>
      <c r="BB55" s="146">
        <f>SUM(BB53:BB54)</f>
        <v>0</v>
      </c>
      <c r="BC55" s="146">
        <f>SUM(BC53:BC54)</f>
        <v>0</v>
      </c>
      <c r="BD55" s="146">
        <f>SUM(BD53:BD54)</f>
        <v>0</v>
      </c>
      <c r="BE55" s="146">
        <f>SUM(BE53:BE54)</f>
        <v>0</v>
      </c>
    </row>
    <row r="56" spans="1:57" x14ac:dyDescent="0.2">
      <c r="A56" s="124" t="s">
        <v>67</v>
      </c>
      <c r="B56" s="125" t="s">
        <v>150</v>
      </c>
      <c r="C56" s="126" t="s">
        <v>151</v>
      </c>
      <c r="D56" s="127"/>
      <c r="E56" s="128"/>
      <c r="F56" s="128"/>
      <c r="G56" s="129"/>
      <c r="H56" s="130"/>
      <c r="I56" s="130"/>
      <c r="O56" s="131">
        <v>1</v>
      </c>
    </row>
    <row r="57" spans="1:57" ht="25.5" x14ac:dyDescent="0.2">
      <c r="A57" s="132">
        <v>25</v>
      </c>
      <c r="B57" s="133" t="s">
        <v>152</v>
      </c>
      <c r="C57" s="134" t="s">
        <v>153</v>
      </c>
      <c r="D57" s="135" t="s">
        <v>75</v>
      </c>
      <c r="E57" s="136">
        <v>380</v>
      </c>
      <c r="F57" s="136">
        <v>0</v>
      </c>
      <c r="G57" s="137">
        <f>E57*F57</f>
        <v>0</v>
      </c>
      <c r="H57" s="138">
        <v>6.3000000000000003E-4</v>
      </c>
      <c r="I57" s="138">
        <f>E57*H57</f>
        <v>0.2394</v>
      </c>
      <c r="O57" s="131">
        <v>2</v>
      </c>
      <c r="AA57" s="111">
        <v>12</v>
      </c>
      <c r="AB57" s="111">
        <v>0</v>
      </c>
      <c r="AC57" s="111">
        <v>25</v>
      </c>
      <c r="AZ57" s="111">
        <v>2</v>
      </c>
      <c r="BA57" s="111">
        <f>IF(AZ57=1,G57,0)</f>
        <v>0</v>
      </c>
      <c r="BB57" s="111">
        <f>IF(AZ57=2,G57,0)</f>
        <v>0</v>
      </c>
      <c r="BC57" s="111">
        <f>IF(AZ57=3,G57,0)</f>
        <v>0</v>
      </c>
      <c r="BD57" s="111">
        <f>IF(AZ57=4,G57,0)</f>
        <v>0</v>
      </c>
      <c r="BE57" s="111">
        <f>IF(AZ57=5,G57,0)</f>
        <v>0</v>
      </c>
    </row>
    <row r="58" spans="1:57" x14ac:dyDescent="0.2">
      <c r="A58" s="139"/>
      <c r="B58" s="140" t="s">
        <v>68</v>
      </c>
      <c r="C58" s="141" t="str">
        <f>CONCATENATE(B56," ",C56)</f>
        <v>784 Malby</v>
      </c>
      <c r="D58" s="139"/>
      <c r="E58" s="142"/>
      <c r="F58" s="142"/>
      <c r="G58" s="143">
        <f>SUM(G56:G57)</f>
        <v>0</v>
      </c>
      <c r="H58" s="144"/>
      <c r="I58" s="145">
        <f>SUM(I56:I57)</f>
        <v>0.2394</v>
      </c>
      <c r="O58" s="131">
        <v>4</v>
      </c>
      <c r="BA58" s="146">
        <f>SUM(BA56:BA57)</f>
        <v>0</v>
      </c>
      <c r="BB58" s="146">
        <f>SUM(BB56:BB57)</f>
        <v>0</v>
      </c>
      <c r="BC58" s="146">
        <f>SUM(BC56:BC57)</f>
        <v>0</v>
      </c>
      <c r="BD58" s="146">
        <f>SUM(BD56:BD57)</f>
        <v>0</v>
      </c>
      <c r="BE58" s="146">
        <f>SUM(BE56:BE57)</f>
        <v>0</v>
      </c>
    </row>
    <row r="59" spans="1:57" x14ac:dyDescent="0.2">
      <c r="A59" s="124" t="s">
        <v>67</v>
      </c>
      <c r="B59" s="125" t="s">
        <v>154</v>
      </c>
      <c r="C59" s="126" t="s">
        <v>155</v>
      </c>
      <c r="D59" s="127"/>
      <c r="E59" s="128"/>
      <c r="F59" s="128"/>
      <c r="G59" s="129"/>
      <c r="H59" s="173" t="s">
        <v>175</v>
      </c>
      <c r="I59" s="174"/>
      <c r="O59" s="131">
        <v>1</v>
      </c>
    </row>
    <row r="60" spans="1:57" x14ac:dyDescent="0.2">
      <c r="A60" s="132">
        <v>26</v>
      </c>
      <c r="B60" s="133" t="s">
        <v>156</v>
      </c>
      <c r="C60" s="134" t="s">
        <v>161</v>
      </c>
      <c r="D60" s="135" t="s">
        <v>173</v>
      </c>
      <c r="E60" s="136">
        <v>1</v>
      </c>
      <c r="F60" s="136">
        <v>0</v>
      </c>
      <c r="G60" s="137">
        <f>SUM(G62:G75)</f>
        <v>0</v>
      </c>
      <c r="H60" s="175"/>
      <c r="I60" s="176"/>
      <c r="O60" s="131">
        <v>2</v>
      </c>
      <c r="AA60" s="111">
        <v>12</v>
      </c>
      <c r="AB60" s="111">
        <v>0</v>
      </c>
      <c r="AC60" s="111">
        <v>26</v>
      </c>
      <c r="AZ60" s="111">
        <v>4</v>
      </c>
      <c r="BA60" s="111">
        <f>IF(AZ60=1,G60,0)</f>
        <v>0</v>
      </c>
      <c r="BB60" s="111">
        <f>IF(AZ60=2,G60,0)</f>
        <v>0</v>
      </c>
      <c r="BC60" s="111">
        <f>IF(AZ60=3,G60,0)</f>
        <v>0</v>
      </c>
      <c r="BD60" s="111">
        <f>IF(AZ60=4,G60,0)</f>
        <v>0</v>
      </c>
      <c r="BE60" s="111">
        <f>IF(AZ60=5,G60,0)</f>
        <v>0</v>
      </c>
    </row>
    <row r="61" spans="1:57" x14ac:dyDescent="0.2">
      <c r="A61" s="132"/>
      <c r="B61" s="133"/>
      <c r="C61" s="155" t="s">
        <v>162</v>
      </c>
      <c r="D61" s="135"/>
      <c r="E61" s="136"/>
      <c r="F61" s="136"/>
      <c r="G61" s="137"/>
      <c r="H61" s="175"/>
      <c r="I61" s="176"/>
      <c r="O61" s="131"/>
    </row>
    <row r="62" spans="1:57" x14ac:dyDescent="0.2">
      <c r="A62" s="132"/>
      <c r="B62" s="133"/>
      <c r="C62" s="134" t="s">
        <v>164</v>
      </c>
      <c r="D62" s="135" t="s">
        <v>163</v>
      </c>
      <c r="E62" s="136">
        <v>15</v>
      </c>
      <c r="F62" s="136"/>
      <c r="G62" s="137">
        <f>E62*F62</f>
        <v>0</v>
      </c>
      <c r="H62" s="175"/>
      <c r="I62" s="176"/>
      <c r="O62" s="131"/>
    </row>
    <row r="63" spans="1:57" x14ac:dyDescent="0.2">
      <c r="A63" s="132"/>
      <c r="B63" s="133"/>
      <c r="C63" s="134" t="s">
        <v>165</v>
      </c>
      <c r="D63" s="135" t="s">
        <v>163</v>
      </c>
      <c r="E63" s="136">
        <v>15</v>
      </c>
      <c r="F63" s="136"/>
      <c r="G63" s="137">
        <f t="shared" ref="G63:G74" si="0">E63*F63</f>
        <v>0</v>
      </c>
      <c r="H63" s="175"/>
      <c r="I63" s="176"/>
      <c r="O63" s="131"/>
    </row>
    <row r="64" spans="1:57" x14ac:dyDescent="0.2">
      <c r="A64" s="132"/>
      <c r="B64" s="133"/>
      <c r="C64" s="134" t="s">
        <v>166</v>
      </c>
      <c r="D64" s="135" t="s">
        <v>163</v>
      </c>
      <c r="E64" s="136">
        <v>15</v>
      </c>
      <c r="F64" s="136"/>
      <c r="G64" s="137">
        <f t="shared" si="0"/>
        <v>0</v>
      </c>
      <c r="H64" s="175"/>
      <c r="I64" s="176"/>
      <c r="O64" s="131"/>
    </row>
    <row r="65" spans="1:57" x14ac:dyDescent="0.2">
      <c r="A65" s="132"/>
      <c r="B65" s="133"/>
      <c r="C65" s="134" t="s">
        <v>167</v>
      </c>
      <c r="D65" s="135" t="s">
        <v>163</v>
      </c>
      <c r="E65" s="136">
        <v>1</v>
      </c>
      <c r="F65" s="136"/>
      <c r="G65" s="137">
        <f t="shared" si="0"/>
        <v>0</v>
      </c>
      <c r="H65" s="175"/>
      <c r="I65" s="176"/>
      <c r="O65" s="131"/>
    </row>
    <row r="66" spans="1:57" x14ac:dyDescent="0.2">
      <c r="A66" s="132"/>
      <c r="B66" s="133"/>
      <c r="C66" s="134" t="s">
        <v>168</v>
      </c>
      <c r="D66" s="135" t="s">
        <v>163</v>
      </c>
      <c r="E66" s="136">
        <v>1</v>
      </c>
      <c r="F66" s="136"/>
      <c r="G66" s="137">
        <f t="shared" si="0"/>
        <v>0</v>
      </c>
      <c r="H66" s="175"/>
      <c r="I66" s="176"/>
      <c r="O66" s="131"/>
    </row>
    <row r="67" spans="1:57" x14ac:dyDescent="0.2">
      <c r="A67" s="132"/>
      <c r="B67" s="133"/>
      <c r="C67" s="134" t="s">
        <v>169</v>
      </c>
      <c r="D67" s="135" t="s">
        <v>163</v>
      </c>
      <c r="E67" s="136">
        <v>1</v>
      </c>
      <c r="F67" s="136"/>
      <c r="G67" s="137">
        <f t="shared" si="0"/>
        <v>0</v>
      </c>
      <c r="H67" s="175"/>
      <c r="I67" s="176"/>
      <c r="O67" s="131"/>
    </row>
    <row r="68" spans="1:57" x14ac:dyDescent="0.2">
      <c r="A68" s="132"/>
      <c r="B68" s="133"/>
      <c r="C68" s="134" t="s">
        <v>170</v>
      </c>
      <c r="D68" s="135" t="s">
        <v>163</v>
      </c>
      <c r="E68" s="136">
        <v>1</v>
      </c>
      <c r="F68" s="136"/>
      <c r="G68" s="137">
        <f t="shared" si="0"/>
        <v>0</v>
      </c>
      <c r="H68" s="175"/>
      <c r="I68" s="176"/>
      <c r="O68" s="131"/>
    </row>
    <row r="69" spans="1:57" x14ac:dyDescent="0.2">
      <c r="A69" s="132"/>
      <c r="B69" s="133"/>
      <c r="C69" s="134" t="s">
        <v>171</v>
      </c>
      <c r="D69" s="135" t="s">
        <v>163</v>
      </c>
      <c r="E69" s="136">
        <v>1</v>
      </c>
      <c r="F69" s="136"/>
      <c r="G69" s="137">
        <f t="shared" si="0"/>
        <v>0</v>
      </c>
      <c r="H69" s="175"/>
      <c r="I69" s="176"/>
      <c r="O69" s="131"/>
    </row>
    <row r="70" spans="1:57" x14ac:dyDescent="0.2">
      <c r="A70" s="132"/>
      <c r="B70" s="133"/>
      <c r="C70" s="134" t="s">
        <v>166</v>
      </c>
      <c r="D70" s="135" t="s">
        <v>163</v>
      </c>
      <c r="E70" s="136">
        <v>1</v>
      </c>
      <c r="F70" s="136"/>
      <c r="G70" s="137">
        <f t="shared" si="0"/>
        <v>0</v>
      </c>
      <c r="H70" s="175"/>
      <c r="I70" s="176"/>
      <c r="O70" s="131"/>
    </row>
    <row r="71" spans="1:57" x14ac:dyDescent="0.2">
      <c r="A71" s="132"/>
      <c r="B71" s="133"/>
      <c r="C71" s="134" t="s">
        <v>172</v>
      </c>
      <c r="D71" s="135" t="s">
        <v>173</v>
      </c>
      <c r="E71" s="136">
        <v>1</v>
      </c>
      <c r="F71" s="136"/>
      <c r="G71" s="137">
        <f t="shared" si="0"/>
        <v>0</v>
      </c>
      <c r="H71" s="175"/>
      <c r="I71" s="176"/>
      <c r="O71" s="131"/>
    </row>
    <row r="72" spans="1:57" x14ac:dyDescent="0.2">
      <c r="A72" s="132"/>
      <c r="B72" s="133"/>
      <c r="C72" s="155" t="s">
        <v>174</v>
      </c>
      <c r="D72" s="135"/>
      <c r="E72" s="136"/>
      <c r="F72" s="136"/>
      <c r="G72" s="137">
        <f>E72*F72</f>
        <v>0</v>
      </c>
      <c r="H72" s="175"/>
      <c r="I72" s="176"/>
      <c r="O72" s="131"/>
    </row>
    <row r="73" spans="1:57" x14ac:dyDescent="0.2">
      <c r="A73" s="132"/>
      <c r="B73" s="133"/>
      <c r="C73" s="134" t="s">
        <v>164</v>
      </c>
      <c r="D73" s="135" t="s">
        <v>163</v>
      </c>
      <c r="E73" s="136">
        <v>12</v>
      </c>
      <c r="F73" s="136"/>
      <c r="G73" s="137">
        <f t="shared" si="0"/>
        <v>0</v>
      </c>
      <c r="H73" s="175"/>
      <c r="I73" s="176"/>
      <c r="O73" s="131"/>
    </row>
    <row r="74" spans="1:57" x14ac:dyDescent="0.2">
      <c r="A74" s="132"/>
      <c r="B74" s="133"/>
      <c r="C74" s="134" t="s">
        <v>165</v>
      </c>
      <c r="D74" s="135" t="s">
        <v>163</v>
      </c>
      <c r="E74" s="136">
        <v>12</v>
      </c>
      <c r="F74" s="136"/>
      <c r="G74" s="137">
        <f t="shared" si="0"/>
        <v>0</v>
      </c>
      <c r="H74" s="175"/>
      <c r="I74" s="176"/>
      <c r="O74" s="131"/>
    </row>
    <row r="75" spans="1:57" x14ac:dyDescent="0.2">
      <c r="A75" s="132"/>
      <c r="B75" s="133"/>
      <c r="C75" s="134" t="s">
        <v>166</v>
      </c>
      <c r="D75" s="135" t="s">
        <v>163</v>
      </c>
      <c r="E75" s="136">
        <v>12</v>
      </c>
      <c r="F75" s="136"/>
      <c r="G75" s="137">
        <f>E75*F75</f>
        <v>0</v>
      </c>
      <c r="H75" s="175"/>
      <c r="I75" s="176"/>
      <c r="O75" s="131"/>
    </row>
    <row r="76" spans="1:57" x14ac:dyDescent="0.2">
      <c r="A76" s="139"/>
      <c r="B76" s="140" t="s">
        <v>68</v>
      </c>
      <c r="C76" s="141" t="str">
        <f>CONCATENATE(B59," ",C59)</f>
        <v>M21 Elektromontáže</v>
      </c>
      <c r="D76" s="139"/>
      <c r="E76" s="142"/>
      <c r="F76" s="142"/>
      <c r="G76" s="143">
        <f>SUM(G59:G60)</f>
        <v>0</v>
      </c>
      <c r="H76" s="177"/>
      <c r="I76" s="178"/>
      <c r="O76" s="131">
        <v>4</v>
      </c>
      <c r="BA76" s="146">
        <f>SUM(BA59:BA60)</f>
        <v>0</v>
      </c>
      <c r="BB76" s="146">
        <f>SUM(BB59:BB60)</f>
        <v>0</v>
      </c>
      <c r="BC76" s="146">
        <f>SUM(BC59:BC60)</f>
        <v>0</v>
      </c>
      <c r="BD76" s="146">
        <f>SUM(BD59:BD60)</f>
        <v>0</v>
      </c>
      <c r="BE76" s="146">
        <f>SUM(BE59:BE60)</f>
        <v>0</v>
      </c>
    </row>
    <row r="77" spans="1:57" x14ac:dyDescent="0.2">
      <c r="E77" s="111"/>
    </row>
    <row r="78" spans="1:57" x14ac:dyDescent="0.2">
      <c r="E78" s="111"/>
    </row>
    <row r="79" spans="1:57" x14ac:dyDescent="0.2">
      <c r="E79" s="111"/>
    </row>
    <row r="80" spans="1:57" x14ac:dyDescent="0.2">
      <c r="E80" s="111"/>
    </row>
    <row r="81" spans="5:5" x14ac:dyDescent="0.2">
      <c r="E81" s="111"/>
    </row>
    <row r="82" spans="5:5" x14ac:dyDescent="0.2">
      <c r="E82" s="111"/>
    </row>
    <row r="83" spans="5:5" x14ac:dyDescent="0.2">
      <c r="E83" s="111"/>
    </row>
    <row r="84" spans="5:5" x14ac:dyDescent="0.2">
      <c r="E84" s="111"/>
    </row>
    <row r="85" spans="5:5" x14ac:dyDescent="0.2">
      <c r="E85" s="111"/>
    </row>
    <row r="86" spans="5:5" x14ac:dyDescent="0.2">
      <c r="E86" s="111"/>
    </row>
    <row r="87" spans="5:5" x14ac:dyDescent="0.2">
      <c r="E87" s="111"/>
    </row>
    <row r="88" spans="5:5" x14ac:dyDescent="0.2">
      <c r="E88" s="111"/>
    </row>
    <row r="89" spans="5:5" x14ac:dyDescent="0.2">
      <c r="E89" s="111"/>
    </row>
    <row r="90" spans="5:5" x14ac:dyDescent="0.2">
      <c r="E90" s="111"/>
    </row>
    <row r="91" spans="5:5" x14ac:dyDescent="0.2">
      <c r="E91" s="111"/>
    </row>
    <row r="92" spans="5:5" x14ac:dyDescent="0.2">
      <c r="E92" s="111"/>
    </row>
    <row r="93" spans="5:5" x14ac:dyDescent="0.2">
      <c r="E93" s="111"/>
    </row>
    <row r="94" spans="5:5" x14ac:dyDescent="0.2">
      <c r="E94" s="111"/>
    </row>
    <row r="95" spans="5:5" x14ac:dyDescent="0.2">
      <c r="E95" s="111"/>
    </row>
    <row r="96" spans="5:5" x14ac:dyDescent="0.2">
      <c r="E96" s="111"/>
    </row>
    <row r="97" spans="5:5" x14ac:dyDescent="0.2">
      <c r="E97" s="111"/>
    </row>
    <row r="98" spans="5:5" x14ac:dyDescent="0.2">
      <c r="E98" s="111"/>
    </row>
    <row r="99" spans="5:5" x14ac:dyDescent="0.2">
      <c r="E99" s="111"/>
    </row>
    <row r="100" spans="5:5" x14ac:dyDescent="0.2">
      <c r="E100" s="111"/>
    </row>
    <row r="101" spans="5:5" x14ac:dyDescent="0.2">
      <c r="E101" s="111"/>
    </row>
    <row r="102" spans="5:5" x14ac:dyDescent="0.2">
      <c r="E102" s="111"/>
    </row>
    <row r="103" spans="5:5" x14ac:dyDescent="0.2">
      <c r="E103" s="111"/>
    </row>
    <row r="104" spans="5:5" x14ac:dyDescent="0.2">
      <c r="E104" s="111"/>
    </row>
    <row r="105" spans="5:5" x14ac:dyDescent="0.2">
      <c r="E105" s="111"/>
    </row>
    <row r="106" spans="5:5" x14ac:dyDescent="0.2">
      <c r="E106" s="111"/>
    </row>
    <row r="107" spans="5:5" x14ac:dyDescent="0.2">
      <c r="E107" s="111"/>
    </row>
    <row r="108" spans="5:5" x14ac:dyDescent="0.2">
      <c r="E108" s="111"/>
    </row>
    <row r="109" spans="5:5" x14ac:dyDescent="0.2">
      <c r="E109" s="111"/>
    </row>
    <row r="110" spans="5:5" x14ac:dyDescent="0.2">
      <c r="E110" s="111"/>
    </row>
    <row r="111" spans="5:5" x14ac:dyDescent="0.2">
      <c r="E111" s="111"/>
    </row>
    <row r="112" spans="5:5" x14ac:dyDescent="0.2">
      <c r="E112" s="111"/>
    </row>
    <row r="113" spans="5:5" x14ac:dyDescent="0.2">
      <c r="E113" s="111"/>
    </row>
    <row r="114" spans="5:5" x14ac:dyDescent="0.2">
      <c r="E114" s="111"/>
    </row>
    <row r="115" spans="5:5" x14ac:dyDescent="0.2">
      <c r="E115" s="111"/>
    </row>
    <row r="116" spans="5:5" x14ac:dyDescent="0.2">
      <c r="E116" s="111"/>
    </row>
    <row r="117" spans="5:5" x14ac:dyDescent="0.2">
      <c r="E117" s="111"/>
    </row>
    <row r="118" spans="5:5" x14ac:dyDescent="0.2">
      <c r="E118" s="111"/>
    </row>
    <row r="119" spans="5:5" x14ac:dyDescent="0.2">
      <c r="E119" s="111"/>
    </row>
    <row r="120" spans="5:5" x14ac:dyDescent="0.2">
      <c r="E120" s="111"/>
    </row>
    <row r="121" spans="5:5" x14ac:dyDescent="0.2">
      <c r="E121" s="111"/>
    </row>
    <row r="122" spans="5:5" x14ac:dyDescent="0.2">
      <c r="E122" s="111"/>
    </row>
    <row r="123" spans="5:5" x14ac:dyDescent="0.2">
      <c r="E123" s="111"/>
    </row>
    <row r="124" spans="5:5" x14ac:dyDescent="0.2">
      <c r="E124" s="111"/>
    </row>
    <row r="125" spans="5:5" x14ac:dyDescent="0.2">
      <c r="E125" s="111"/>
    </row>
    <row r="126" spans="5:5" x14ac:dyDescent="0.2">
      <c r="E126" s="111"/>
    </row>
    <row r="127" spans="5:5" x14ac:dyDescent="0.2">
      <c r="E127" s="111"/>
    </row>
    <row r="128" spans="5:5" x14ac:dyDescent="0.2">
      <c r="E128" s="111"/>
    </row>
    <row r="129" spans="1:7" x14ac:dyDescent="0.2">
      <c r="A129" s="147"/>
      <c r="B129" s="147"/>
    </row>
    <row r="130" spans="1:7" x14ac:dyDescent="0.2">
      <c r="C130" s="148"/>
      <c r="D130" s="148"/>
      <c r="E130" s="149"/>
      <c r="F130" s="148"/>
      <c r="G130" s="150"/>
    </row>
    <row r="131" spans="1:7" x14ac:dyDescent="0.2">
      <c r="A131" s="147"/>
      <c r="B131" s="147"/>
    </row>
  </sheetData>
  <mergeCells count="5">
    <mergeCell ref="A1:I1"/>
    <mergeCell ref="A3:B3"/>
    <mergeCell ref="A4:B4"/>
    <mergeCell ref="G4:I4"/>
    <mergeCell ref="H59:I76"/>
  </mergeCells>
  <printOptions gridLinesSet="0"/>
  <pageMargins left="0.59055118110236227" right="0.39370078740157483" top="0.19685039370078741" bottom="0.19685039370078741" header="0" footer="0.19685039370078741"/>
  <pageSetup paperSize="9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Dostálová Karin</cp:lastModifiedBy>
  <dcterms:created xsi:type="dcterms:W3CDTF">2023-02-07T13:30:35Z</dcterms:created>
  <dcterms:modified xsi:type="dcterms:W3CDTF">2023-05-25T05:47:28Z</dcterms:modified>
</cp:coreProperties>
</file>