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y vybraných ulic 2023\Projektantka Dvořáková\PD podzimni etapa\"/>
    </mc:Choice>
  </mc:AlternateContent>
  <bookViews>
    <workbookView xWindow="0" yWindow="0" windowWidth="28800" windowHeight="13500"/>
  </bookViews>
  <sheets>
    <sheet name="Rekapitulace stavby" sheetId="1" r:id="rId1"/>
    <sheet name="115.12 - ulice Plynárensk..." sheetId="2" r:id="rId2"/>
    <sheet name="115.22 - ulice Kolínská -..." sheetId="3" r:id="rId3"/>
    <sheet name="115.6 - V Zahradách" sheetId="4" r:id="rId4"/>
    <sheet name="1151 - VRN" sheetId="5" r:id="rId5"/>
    <sheet name="Pokyny pro vyplnění" sheetId="6" r:id="rId6"/>
  </sheets>
  <definedNames>
    <definedName name="_xlnm._FilterDatabase" localSheetId="1" hidden="1">'115.12 - ulice Plynárensk...'!$C$85:$K$211</definedName>
    <definedName name="_xlnm._FilterDatabase" localSheetId="2" hidden="1">'115.22 - ulice Kolínská -...'!$C$85:$K$187</definedName>
    <definedName name="_xlnm._FilterDatabase" localSheetId="3" hidden="1">'115.6 - V Zahradách'!$C$85:$K$198</definedName>
    <definedName name="_xlnm._FilterDatabase" localSheetId="4" hidden="1">'1151 - VRN'!$C$80:$K$95</definedName>
    <definedName name="_xlnm.Print_Titles" localSheetId="1">'115.12 - ulice Plynárensk...'!$85:$85</definedName>
    <definedName name="_xlnm.Print_Titles" localSheetId="2">'115.22 - ulice Kolínská -...'!$85:$85</definedName>
    <definedName name="_xlnm.Print_Titles" localSheetId="3">'115.6 - V Zahradách'!$85:$85</definedName>
    <definedName name="_xlnm.Print_Titles" localSheetId="4">'1151 - VRN'!$80:$80</definedName>
    <definedName name="_xlnm.Print_Titles" localSheetId="0">'Rekapitulace stavby'!$52:$52</definedName>
    <definedName name="_xlnm.Print_Area" localSheetId="1">'115.12 - ulice Plynárensk...'!$C$4:$J$39,'115.12 - ulice Plynárensk...'!$C$45:$J$67,'115.12 - ulice Plynárensk...'!$C$73:$J$211</definedName>
    <definedName name="_xlnm.Print_Area" localSheetId="2">'115.22 - ulice Kolínská -...'!$C$4:$J$39,'115.22 - ulice Kolínská -...'!$C$45:$J$67,'115.22 - ulice Kolínská -...'!$C$73:$J$187</definedName>
    <definedName name="_xlnm.Print_Area" localSheetId="3">'115.6 - V Zahradách'!$C$4:$J$39,'115.6 - V Zahradách'!$C$45:$J$67,'115.6 - V Zahradách'!$C$73:$J$198</definedName>
    <definedName name="_xlnm.Print_Area" localSheetId="4">'1151 - VRN'!$C$4:$J$39,'1151 - VRN'!$C$45:$J$62,'1151 - VRN'!$C$68:$J$95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55" i="5" s="1"/>
  <c r="J17" i="5"/>
  <c r="J12" i="5"/>
  <c r="J75" i="5" s="1"/>
  <c r="E7" i="5"/>
  <c r="E71" i="5" s="1"/>
  <c r="J37" i="4"/>
  <c r="J36" i="4"/>
  <c r="AY57" i="1"/>
  <c r="J35" i="4"/>
  <c r="AX57" i="1"/>
  <c r="BI196" i="4"/>
  <c r="BH196" i="4"/>
  <c r="BG196" i="4"/>
  <c r="BF196" i="4"/>
  <c r="T196" i="4"/>
  <c r="T195" i="4"/>
  <c r="R196" i="4"/>
  <c r="R195" i="4"/>
  <c r="P196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 s="1"/>
  <c r="J17" i="4"/>
  <c r="J12" i="4"/>
  <c r="J80" i="4"/>
  <c r="E7" i="4"/>
  <c r="E76" i="4" s="1"/>
  <c r="J37" i="3"/>
  <c r="J36" i="3"/>
  <c r="AY56" i="1" s="1"/>
  <c r="J35" i="3"/>
  <c r="AX56" i="1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T164" i="3"/>
  <c r="R165" i="3"/>
  <c r="R164" i="3" s="1"/>
  <c r="P165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T145" i="3"/>
  <c r="R146" i="3"/>
  <c r="R145" i="3" s="1"/>
  <c r="P146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 s="1"/>
  <c r="E7" i="3"/>
  <c r="E76" i="3"/>
  <c r="J37" i="2"/>
  <c r="J36" i="2"/>
  <c r="AY55" i="1"/>
  <c r="J35" i="2"/>
  <c r="AX55" i="1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T188" i="2"/>
  <c r="R189" i="2"/>
  <c r="R188" i="2"/>
  <c r="P189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T160" i="2" s="1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P160" i="2" s="1"/>
  <c r="BI161" i="2"/>
  <c r="BH161" i="2"/>
  <c r="BG161" i="2"/>
  <c r="BF161" i="2"/>
  <c r="T161" i="2"/>
  <c r="R161" i="2"/>
  <c r="R160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/>
  <c r="E7" i="2"/>
  <c r="E76" i="2" s="1"/>
  <c r="L50" i="1"/>
  <c r="AM50" i="1"/>
  <c r="AM49" i="1"/>
  <c r="L49" i="1"/>
  <c r="AM47" i="1"/>
  <c r="L47" i="1"/>
  <c r="L45" i="1"/>
  <c r="L44" i="1"/>
  <c r="BK209" i="2"/>
  <c r="J130" i="2"/>
  <c r="BK117" i="3"/>
  <c r="BK107" i="3"/>
  <c r="J143" i="4"/>
  <c r="J206" i="2"/>
  <c r="BK140" i="2"/>
  <c r="J179" i="3"/>
  <c r="BK186" i="4"/>
  <c r="BK133" i="4"/>
  <c r="J167" i="2"/>
  <c r="J165" i="3"/>
  <c r="BK175" i="4"/>
  <c r="J95" i="5"/>
  <c r="J146" i="2"/>
  <c r="J89" i="2"/>
  <c r="J110" i="3"/>
  <c r="J105" i="4"/>
  <c r="BK167" i="2"/>
  <c r="BK105" i="2"/>
  <c r="J149" i="3"/>
  <c r="J119" i="4"/>
  <c r="J169" i="3"/>
  <c r="BK93" i="4"/>
  <c r="BK172" i="4"/>
  <c r="J185" i="2"/>
  <c r="BK124" i="2"/>
  <c r="BK92" i="2"/>
  <c r="BK161" i="3"/>
  <c r="J146" i="4"/>
  <c r="BK150" i="4"/>
  <c r="J203" i="2"/>
  <c r="J117" i="2"/>
  <c r="J155" i="3"/>
  <c r="J108" i="4"/>
  <c r="BK108" i="4"/>
  <c r="J158" i="2"/>
  <c r="J197" i="2"/>
  <c r="J111" i="4"/>
  <c r="J93" i="4"/>
  <c r="BK161" i="2"/>
  <c r="BK102" i="2"/>
  <c r="BK152" i="3"/>
  <c r="BK162" i="4"/>
  <c r="J90" i="5"/>
  <c r="J102" i="2"/>
  <c r="J173" i="3"/>
  <c r="J183" i="4"/>
  <c r="BK133" i="2"/>
  <c r="BK176" i="3"/>
  <c r="AS54" i="1"/>
  <c r="J182" i="3"/>
  <c r="BK122" i="4"/>
  <c r="BK143" i="3"/>
  <c r="J175" i="4"/>
  <c r="J84" i="5"/>
  <c r="BK146" i="2"/>
  <c r="BK101" i="3"/>
  <c r="BK146" i="4"/>
  <c r="BK84" i="5"/>
  <c r="J137" i="2"/>
  <c r="BK182" i="3"/>
  <c r="J141" i="3"/>
  <c r="BK159" i="4"/>
  <c r="J89" i="5"/>
  <c r="J143" i="2"/>
  <c r="J117" i="3"/>
  <c r="J113" i="3"/>
  <c r="J162" i="4"/>
  <c r="J182" i="2"/>
  <c r="J92" i="2"/>
  <c r="J161" i="3"/>
  <c r="BK183" i="4"/>
  <c r="J89" i="4"/>
  <c r="BK143" i="2"/>
  <c r="J152" i="3"/>
  <c r="BK141" i="3"/>
  <c r="J140" i="4"/>
  <c r="J200" i="2"/>
  <c r="J104" i="3"/>
  <c r="J159" i="4"/>
  <c r="J153" i="2"/>
  <c r="BK149" i="3"/>
  <c r="BK164" i="4"/>
  <c r="BK89" i="5"/>
  <c r="J130" i="4"/>
  <c r="J92" i="5"/>
  <c r="J114" i="2"/>
  <c r="J107" i="3"/>
  <c r="BK92" i="3"/>
  <c r="BK137" i="4"/>
  <c r="J164" i="2"/>
  <c r="J108" i="2"/>
  <c r="J95" i="3"/>
  <c r="BK192" i="4"/>
  <c r="BK155" i="4"/>
  <c r="BK206" i="2"/>
  <c r="BK108" i="2"/>
  <c r="BK138" i="3"/>
  <c r="BK105" i="4"/>
  <c r="BK92" i="5"/>
  <c r="BK130" i="2"/>
  <c r="J120" i="3"/>
  <c r="J99" i="4"/>
  <c r="BK197" i="2"/>
  <c r="J133" i="2"/>
  <c r="BK185" i="3"/>
  <c r="BK196" i="4"/>
  <c r="J164" i="4"/>
  <c r="J161" i="2"/>
  <c r="BK98" i="3"/>
  <c r="J114" i="4"/>
  <c r="BK111" i="4"/>
  <c r="J140" i="2"/>
  <c r="J89" i="3"/>
  <c r="J137" i="4"/>
  <c r="BK117" i="4"/>
  <c r="BK120" i="3"/>
  <c r="J150" i="4"/>
  <c r="J176" i="2"/>
  <c r="J143" i="3"/>
  <c r="BK158" i="3"/>
  <c r="BK179" i="4"/>
  <c r="BK173" i="2"/>
  <c r="BK89" i="3"/>
  <c r="J117" i="4"/>
  <c r="BK119" i="4"/>
  <c r="BK179" i="2"/>
  <c r="BK117" i="2"/>
  <c r="BK132" i="3"/>
  <c r="J125" i="4"/>
  <c r="BK170" i="2"/>
  <c r="J111" i="2"/>
  <c r="BK155" i="3"/>
  <c r="J136" i="3"/>
  <c r="BK99" i="4"/>
  <c r="BK200" i="2"/>
  <c r="J120" i="2"/>
  <c r="BK129" i="3"/>
  <c r="BK130" i="4"/>
  <c r="BK95" i="5"/>
  <c r="BK99" i="2"/>
  <c r="BK110" i="3"/>
  <c r="J189" i="4"/>
  <c r="BK158" i="2"/>
  <c r="BK95" i="2"/>
  <c r="BK146" i="3"/>
  <c r="J196" i="4"/>
  <c r="J92" i="3"/>
  <c r="J155" i="4"/>
  <c r="BK203" i="2"/>
  <c r="BK137" i="2"/>
  <c r="J146" i="3"/>
  <c r="J96" i="4"/>
  <c r="J192" i="4"/>
  <c r="BK185" i="2"/>
  <c r="BK193" i="2"/>
  <c r="BK136" i="3"/>
  <c r="BK114" i="4"/>
  <c r="J133" i="4"/>
  <c r="J158" i="3"/>
  <c r="J186" i="4"/>
  <c r="BK176" i="2"/>
  <c r="BK89" i="2"/>
  <c r="BK126" i="3"/>
  <c r="J172" i="4"/>
  <c r="J173" i="2"/>
  <c r="BK173" i="3"/>
  <c r="J98" i="3"/>
  <c r="J87" i="5"/>
  <c r="J127" i="2"/>
  <c r="BK123" i="3"/>
  <c r="J170" i="2"/>
  <c r="J95" i="2"/>
  <c r="BK104" i="3"/>
  <c r="BK96" i="4"/>
  <c r="J209" i="2"/>
  <c r="BK120" i="2"/>
  <c r="BK165" i="3"/>
  <c r="J102" i="4"/>
  <c r="BK86" i="5"/>
  <c r="BK153" i="2"/>
  <c r="BK169" i="3"/>
  <c r="BK143" i="4"/>
  <c r="BK182" i="2"/>
  <c r="J124" i="2"/>
  <c r="BK95" i="3"/>
  <c r="BK166" i="4"/>
  <c r="BK87" i="5"/>
  <c r="BK114" i="2"/>
  <c r="BK179" i="3"/>
  <c r="BK102" i="4"/>
  <c r="BK90" i="5"/>
  <c r="J132" i="3"/>
  <c r="BK89" i="4"/>
  <c r="BK164" i="2"/>
  <c r="J105" i="2"/>
  <c r="J176" i="3"/>
  <c r="J166" i="4"/>
  <c r="J189" i="2"/>
  <c r="BK127" i="2"/>
  <c r="J123" i="3"/>
  <c r="J179" i="4"/>
  <c r="BK152" i="4"/>
  <c r="J94" i="5"/>
  <c r="BK151" i="2"/>
  <c r="J101" i="3"/>
  <c r="J169" i="4"/>
  <c r="J86" i="5"/>
  <c r="J151" i="2"/>
  <c r="J185" i="3"/>
  <c r="J193" i="2"/>
  <c r="BK111" i="2"/>
  <c r="BK189" i="4"/>
  <c r="J179" i="2"/>
  <c r="J126" i="3"/>
  <c r="BK125" i="4"/>
  <c r="J152" i="4"/>
  <c r="BK140" i="4"/>
  <c r="BK189" i="2"/>
  <c r="BK156" i="2"/>
  <c r="BK113" i="3"/>
  <c r="J129" i="3"/>
  <c r="BK94" i="5"/>
  <c r="J156" i="2"/>
  <c r="J99" i="2"/>
  <c r="J138" i="3"/>
  <c r="BK169" i="4"/>
  <c r="J122" i="4"/>
  <c r="T135" i="3" l="1"/>
  <c r="R132" i="2"/>
  <c r="P132" i="2"/>
  <c r="BK192" i="2"/>
  <c r="J192" i="2" s="1"/>
  <c r="J66" i="2" s="1"/>
  <c r="R135" i="3"/>
  <c r="P168" i="3"/>
  <c r="R129" i="4"/>
  <c r="BK88" i="2"/>
  <c r="J88" i="2" s="1"/>
  <c r="J61" i="2" s="1"/>
  <c r="T132" i="2"/>
  <c r="P192" i="2"/>
  <c r="BK122" i="3"/>
  <c r="J122" i="3"/>
  <c r="J62" i="3" s="1"/>
  <c r="BK135" i="3"/>
  <c r="J135" i="3" s="1"/>
  <c r="J63" i="3" s="1"/>
  <c r="T88" i="4"/>
  <c r="BK149" i="4"/>
  <c r="J149" i="4" s="1"/>
  <c r="J63" i="4" s="1"/>
  <c r="T178" i="4"/>
  <c r="T154" i="4" s="1"/>
  <c r="P88" i="2"/>
  <c r="P87" i="2"/>
  <c r="P86" i="2" s="1"/>
  <c r="AU55" i="1" s="1"/>
  <c r="P150" i="2"/>
  <c r="T88" i="3"/>
  <c r="T87" i="3" s="1"/>
  <c r="T86" i="3" s="1"/>
  <c r="T122" i="3"/>
  <c r="T168" i="3"/>
  <c r="P88" i="4"/>
  <c r="T129" i="4"/>
  <c r="P178" i="4"/>
  <c r="P154" i="4"/>
  <c r="BK83" i="5"/>
  <c r="BK82" i="5" s="1"/>
  <c r="J82" i="5" s="1"/>
  <c r="J60" i="5" s="1"/>
  <c r="BK132" i="2"/>
  <c r="J132" i="2" s="1"/>
  <c r="J62" i="2" s="1"/>
  <c r="T150" i="2"/>
  <c r="R192" i="2"/>
  <c r="R88" i="3"/>
  <c r="P135" i="3"/>
  <c r="R168" i="3"/>
  <c r="BK129" i="4"/>
  <c r="J129" i="4" s="1"/>
  <c r="J62" i="4" s="1"/>
  <c r="R149" i="4"/>
  <c r="R178" i="4"/>
  <c r="R154" i="4" s="1"/>
  <c r="P83" i="5"/>
  <c r="P82" i="5"/>
  <c r="P81" i="5" s="1"/>
  <c r="AU58" i="1" s="1"/>
  <c r="R88" i="2"/>
  <c r="R87" i="2"/>
  <c r="R86" i="2" s="1"/>
  <c r="R150" i="2"/>
  <c r="BK88" i="3"/>
  <c r="J88" i="3"/>
  <c r="J61" i="3" s="1"/>
  <c r="R122" i="3"/>
  <c r="BK88" i="4"/>
  <c r="P129" i="4"/>
  <c r="T149" i="4"/>
  <c r="R83" i="5"/>
  <c r="R82" i="5"/>
  <c r="R81" i="5"/>
  <c r="T88" i="2"/>
  <c r="T87" i="2" s="1"/>
  <c r="T86" i="2" s="1"/>
  <c r="BK150" i="2"/>
  <c r="J150" i="2" s="1"/>
  <c r="J63" i="2" s="1"/>
  <c r="T192" i="2"/>
  <c r="P88" i="3"/>
  <c r="P87" i="3" s="1"/>
  <c r="P86" i="3" s="1"/>
  <c r="AU56" i="1" s="1"/>
  <c r="P122" i="3"/>
  <c r="BK168" i="3"/>
  <c r="J168" i="3" s="1"/>
  <c r="J66" i="3" s="1"/>
  <c r="R88" i="4"/>
  <c r="P149" i="4"/>
  <c r="BK178" i="4"/>
  <c r="J178" i="4"/>
  <c r="J65" i="4"/>
  <c r="T83" i="5"/>
  <c r="T82" i="5" s="1"/>
  <c r="T81" i="5" s="1"/>
  <c r="BK160" i="2"/>
  <c r="J160" i="2" s="1"/>
  <c r="J64" i="2" s="1"/>
  <c r="BK188" i="2"/>
  <c r="J188" i="2"/>
  <c r="J65" i="2" s="1"/>
  <c r="BK164" i="3"/>
  <c r="J164" i="3"/>
  <c r="J65" i="3"/>
  <c r="BK154" i="4"/>
  <c r="J154" i="4" s="1"/>
  <c r="J64" i="4" s="1"/>
  <c r="BK195" i="4"/>
  <c r="J195" i="4" s="1"/>
  <c r="J66" i="4" s="1"/>
  <c r="J88" i="4"/>
  <c r="J61" i="4"/>
  <c r="J52" i="5"/>
  <c r="F78" i="5"/>
  <c r="BE90" i="5"/>
  <c r="BE92" i="5"/>
  <c r="BE94" i="5"/>
  <c r="BE95" i="5"/>
  <c r="BE84" i="5"/>
  <c r="E48" i="5"/>
  <c r="BE86" i="5"/>
  <c r="BE89" i="5"/>
  <c r="BE87" i="5"/>
  <c r="J52" i="4"/>
  <c r="BE133" i="4"/>
  <c r="BE164" i="4"/>
  <c r="BE186" i="4"/>
  <c r="BE192" i="4"/>
  <c r="BE196" i="4"/>
  <c r="BE114" i="4"/>
  <c r="BE146" i="4"/>
  <c r="BE93" i="4"/>
  <c r="BE150" i="4"/>
  <c r="BE140" i="4"/>
  <c r="BE143" i="4"/>
  <c r="BE183" i="4"/>
  <c r="F83" i="4"/>
  <c r="BE105" i="4"/>
  <c r="BE111" i="4"/>
  <c r="BE117" i="4"/>
  <c r="BE119" i="4"/>
  <c r="BE137" i="4"/>
  <c r="BE159" i="4"/>
  <c r="BE169" i="4"/>
  <c r="BE175" i="4"/>
  <c r="BE89" i="4"/>
  <c r="BE130" i="4"/>
  <c r="BE166" i="4"/>
  <c r="E48" i="4"/>
  <c r="BE96" i="4"/>
  <c r="BE99" i="4"/>
  <c r="BE108" i="4"/>
  <c r="BE122" i="4"/>
  <c r="BE125" i="4"/>
  <c r="BE189" i="4"/>
  <c r="BE102" i="4"/>
  <c r="BE152" i="4"/>
  <c r="BE155" i="4"/>
  <c r="BE162" i="4"/>
  <c r="BE172" i="4"/>
  <c r="BE179" i="4"/>
  <c r="F55" i="3"/>
  <c r="BE113" i="3"/>
  <c r="BE120" i="3"/>
  <c r="BE146" i="3"/>
  <c r="BE149" i="3"/>
  <c r="BE152" i="3"/>
  <c r="J52" i="3"/>
  <c r="BE123" i="3"/>
  <c r="BE126" i="3"/>
  <c r="E48" i="3"/>
  <c r="BE95" i="3"/>
  <c r="BE101" i="3"/>
  <c r="BE132" i="3"/>
  <c r="BE155" i="3"/>
  <c r="BE185" i="3"/>
  <c r="BE117" i="3"/>
  <c r="BE136" i="3"/>
  <c r="BE165" i="3"/>
  <c r="BE179" i="3"/>
  <c r="BE182" i="3"/>
  <c r="BE89" i="3"/>
  <c r="BE98" i="3"/>
  <c r="BE143" i="3"/>
  <c r="BE158" i="3"/>
  <c r="BE161" i="3"/>
  <c r="BE173" i="3"/>
  <c r="BE138" i="3"/>
  <c r="BE141" i="3"/>
  <c r="BE169" i="3"/>
  <c r="BE176" i="3"/>
  <c r="BE92" i="3"/>
  <c r="BE110" i="3"/>
  <c r="BE129" i="3"/>
  <c r="BE104" i="3"/>
  <c r="BE107" i="3"/>
  <c r="BE193" i="2"/>
  <c r="BE197" i="2"/>
  <c r="E48" i="2"/>
  <c r="J52" i="2"/>
  <c r="F55" i="2"/>
  <c r="BE89" i="2"/>
  <c r="BE92" i="2"/>
  <c r="BE95" i="2"/>
  <c r="BE99" i="2"/>
  <c r="BE102" i="2"/>
  <c r="BE105" i="2"/>
  <c r="BE108" i="2"/>
  <c r="BE111" i="2"/>
  <c r="BE114" i="2"/>
  <c r="BE117" i="2"/>
  <c r="BE120" i="2"/>
  <c r="BE124" i="2"/>
  <c r="BE127" i="2"/>
  <c r="BE130" i="2"/>
  <c r="BE133" i="2"/>
  <c r="BE137" i="2"/>
  <c r="BE140" i="2"/>
  <c r="BE143" i="2"/>
  <c r="BE146" i="2"/>
  <c r="BE151" i="2"/>
  <c r="BE153" i="2"/>
  <c r="BE156" i="2"/>
  <c r="BE158" i="2"/>
  <c r="BE161" i="2"/>
  <c r="BE164" i="2"/>
  <c r="BE167" i="2"/>
  <c r="BE170" i="2"/>
  <c r="BE173" i="2"/>
  <c r="BE176" i="2"/>
  <c r="BE179" i="2"/>
  <c r="BE182" i="2"/>
  <c r="BE185" i="2"/>
  <c r="BE200" i="2"/>
  <c r="BE203" i="2"/>
  <c r="BE209" i="2"/>
  <c r="BE206" i="2"/>
  <c r="BE189" i="2"/>
  <c r="F35" i="5"/>
  <c r="BB58" i="1"/>
  <c r="F37" i="2"/>
  <c r="BD55" i="1" s="1"/>
  <c r="F36" i="5"/>
  <c r="BC58" i="1"/>
  <c r="J34" i="4"/>
  <c r="AW57" i="1" s="1"/>
  <c r="F35" i="3"/>
  <c r="BB56" i="1"/>
  <c r="F34" i="4"/>
  <c r="BA57" i="1" s="1"/>
  <c r="F37" i="5"/>
  <c r="BD58" i="1"/>
  <c r="F36" i="4"/>
  <c r="BC57" i="1" s="1"/>
  <c r="F34" i="5"/>
  <c r="BA58" i="1"/>
  <c r="F34" i="2"/>
  <c r="BA55" i="1" s="1"/>
  <c r="J34" i="3"/>
  <c r="AW56" i="1"/>
  <c r="F37" i="3"/>
  <c r="BD56" i="1" s="1"/>
  <c r="F35" i="2"/>
  <c r="BB55" i="1"/>
  <c r="J34" i="5"/>
  <c r="AW58" i="1" s="1"/>
  <c r="F36" i="2"/>
  <c r="BC55" i="1"/>
  <c r="F35" i="4"/>
  <c r="BB57" i="1" s="1"/>
  <c r="F36" i="3"/>
  <c r="BC56" i="1"/>
  <c r="J34" i="2"/>
  <c r="AW55" i="1" s="1"/>
  <c r="F34" i="3"/>
  <c r="BA56" i="1"/>
  <c r="F37" i="4"/>
  <c r="BD57" i="1" s="1"/>
  <c r="BK145" i="3" l="1"/>
  <c r="J145" i="3" s="1"/>
  <c r="J64" i="3" s="1"/>
  <c r="P87" i="4"/>
  <c r="P86" i="4" s="1"/>
  <c r="AU57" i="1" s="1"/>
  <c r="AU54" i="1" s="1"/>
  <c r="R87" i="3"/>
  <c r="R86" i="3"/>
  <c r="T87" i="4"/>
  <c r="T86" i="4" s="1"/>
  <c r="R87" i="4"/>
  <c r="R86" i="4"/>
  <c r="BK87" i="4"/>
  <c r="BK86" i="4" s="1"/>
  <c r="J86" i="4" s="1"/>
  <c r="J30" i="4" s="1"/>
  <c r="AG57" i="1" s="1"/>
  <c r="BK87" i="2"/>
  <c r="J87" i="2" s="1"/>
  <c r="J60" i="2" s="1"/>
  <c r="BK81" i="5"/>
  <c r="J81" i="5"/>
  <c r="J59" i="5" s="1"/>
  <c r="J83" i="5"/>
  <c r="J61" i="5"/>
  <c r="BC54" i="1"/>
  <c r="W32" i="1"/>
  <c r="F33" i="5"/>
  <c r="AZ58" i="1" s="1"/>
  <c r="J33" i="2"/>
  <c r="AV55" i="1"/>
  <c r="AT55" i="1" s="1"/>
  <c r="F33" i="3"/>
  <c r="AZ56" i="1"/>
  <c r="J33" i="4"/>
  <c r="AV57" i="1" s="1"/>
  <c r="AT57" i="1" s="1"/>
  <c r="J33" i="3"/>
  <c r="AV56" i="1" s="1"/>
  <c r="AT56" i="1" s="1"/>
  <c r="F33" i="4"/>
  <c r="AZ57" i="1"/>
  <c r="F33" i="2"/>
  <c r="AZ55" i="1"/>
  <c r="J33" i="5"/>
  <c r="AV58" i="1" s="1"/>
  <c r="AT58" i="1" s="1"/>
  <c r="BA54" i="1"/>
  <c r="W30" i="1" s="1"/>
  <c r="BD54" i="1"/>
  <c r="W33" i="1"/>
  <c r="BB54" i="1"/>
  <c r="W31" i="1" s="1"/>
  <c r="BK86" i="2" l="1"/>
  <c r="J86" i="2" s="1"/>
  <c r="J59" i="2" s="1"/>
  <c r="BK87" i="3"/>
  <c r="J87" i="3"/>
  <c r="J60" i="3"/>
  <c r="J87" i="4"/>
  <c r="J60" i="4"/>
  <c r="J59" i="4"/>
  <c r="J39" i="4"/>
  <c r="AN57" i="1"/>
  <c r="AX54" i="1"/>
  <c r="J30" i="2"/>
  <c r="AG55" i="1"/>
  <c r="J30" i="5"/>
  <c r="AG58" i="1"/>
  <c r="AZ54" i="1"/>
  <c r="W29" i="1"/>
  <c r="AW54" i="1"/>
  <c r="AK30" i="1"/>
  <c r="AY54" i="1"/>
  <c r="BK86" i="3" l="1"/>
  <c r="J86" i="3" s="1"/>
  <c r="J59" i="3" s="1"/>
  <c r="J39" i="5"/>
  <c r="J39" i="2"/>
  <c r="AN55" i="1"/>
  <c r="AN58" i="1"/>
  <c r="AV54" i="1"/>
  <c r="AK29" i="1" s="1"/>
  <c r="J30" i="3" l="1"/>
  <c r="AG56" i="1"/>
  <c r="AN56" i="1"/>
  <c r="AT54" i="1"/>
  <c r="J39" i="3" l="1"/>
  <c r="AG54" i="1"/>
  <c r="AK26" i="1"/>
  <c r="AK35" i="1"/>
  <c r="AN54" i="1" l="1"/>
</calcChain>
</file>

<file path=xl/sharedStrings.xml><?xml version="1.0" encoding="utf-8"?>
<sst xmlns="http://schemas.openxmlformats.org/spreadsheetml/2006/main" count="4213" uniqueCount="703">
  <si>
    <t>Export Komplet</t>
  </si>
  <si>
    <t>VZ</t>
  </si>
  <si>
    <t>2.0</t>
  </si>
  <si>
    <t>ZAMOK</t>
  </si>
  <si>
    <t>False</t>
  </si>
  <si>
    <t>{d463c9b9-3f3a-4682-b6a2-d48a85c81701}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</si>
  <si>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</si>
  <si>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</si>
  <si>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</si>
  <si>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</si>
  <si>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</si>
  <si>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</si>
  <si>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</si>
  <si>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</si>
  <si>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</si>
  <si>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</si>
  <si>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</si>
  <si>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etapa č.2</t>
  </si>
  <si>
    <t>KSO:</t>
  </si>
  <si>
    <t>822 2</t>
  </si>
  <si>
    <t>CC-CZ:</t>
  </si>
  <si>
    <t>Místo:</t>
  </si>
  <si>
    <t>Kolín</t>
  </si>
  <si>
    <t>Datum:</t>
  </si>
  <si>
    <t>3. 3. 2023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</si>
  <si>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</si>
  <si>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</si>
  <si>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</si>
  <si>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</si>
  <si>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</si>
  <si>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</si>
  <si>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</si>
  <si>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</si>
  <si>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</si>
  <si>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</si>
  <si>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</si>
  <si>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</si>
  <si>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</si>
  <si>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</si>
  <si>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</si>
  <si>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</si>
  <si>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</si>
  <si>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</si>
  <si>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</si>
  <si>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</si>
  <si>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</si>
  <si>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</si>
  <si>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</si>
  <si>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</si>
  <si>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</si>
  <si>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</si>
  <si>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</si>
  <si>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</si>
  <si>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</si>
  <si>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</si>
  <si>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</si>
  <si>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</si>
  <si>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</si>
  <si>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</si>
  <si>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</si>
  <si>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</si>
  <si>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</si>
  <si>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</si>
  <si>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</si>
  <si>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</si>
  <si>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</si>
  <si>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</si>
  <si>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</si>
  <si>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</si>
  <si>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</si>
  <si>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</si>
  <si>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</si>
  <si>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</si>
  <si>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</si>
  <si>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</si>
  <si>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</si>
  <si>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</si>
  <si>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</si>
  <si>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</si>
  <si>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115.12</t>
  </si>
  <si>
    <t>ulice Plynárenská - 2.etapa</t>
  </si>
  <si>
    <t>STA</t>
  </si>
  <si>
    <t>1</t>
  </si>
  <si>
    <t>{a5b1cbb4-9190-4292-adbc-3d412870b8ab}</t>
  </si>
  <si>
    <t>822 29</t>
  </si>
  <si>
    <t>2</t>
  </si>
  <si>
    <t>115.22</t>
  </si>
  <si>
    <t>ulice Kolínská - 2.etapa</t>
  </si>
  <si>
    <t>{7df9cce0-c7c1-4519-895a-06baefc273da}</t>
  </si>
  <si>
    <t>115.6</t>
  </si>
  <si>
    <t>V Zahradách</t>
  </si>
  <si>
    <t>{b9faa2da-374e-4206-b784-5368326f7567}</t>
  </si>
  <si>
    <t>1151</t>
  </si>
  <si>
    <t>VRN</t>
  </si>
  <si>
    <t>OST</t>
  </si>
  <si>
    <t>{63483931-f05e-4864-8da4-f9b23bea6b22}</t>
  </si>
  <si>
    <t>828</t>
  </si>
  <si>
    <t>KRYCÍ LIST SOUPISU PRACÍ</t>
  </si>
  <si>
    <t>Objekt:</t>
  </si>
  <si>
    <t>115.12 - ulice Plynárenská - 2.etapa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</si>
  <si>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</si>
  <si>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</si>
  <si>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</si>
  <si>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</si>
  <si>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</si>
  <si>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</si>
  <si>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</si>
  <si>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</si>
  <si>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</si>
  <si>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</si>
  <si>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</si>
  <si>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</si>
  <si>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</si>
  <si>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</si>
  <si>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</si>
  <si>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</si>
  <si>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</si>
  <si>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</si>
  <si>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</si>
  <si>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</si>
  <si>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</si>
  <si>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</si>
  <si>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</si>
  <si>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</si>
  <si>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</si>
  <si>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</si>
  <si>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</si>
  <si>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</si>
  <si>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</si>
  <si>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</si>
  <si>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</si>
  <si>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</si>
  <si>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</si>
  <si>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</si>
  <si>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m2</t>
  </si>
  <si>
    <t>4</t>
  </si>
  <si>
    <t>-2018052437</t>
  </si>
  <si>
    <t>Online PSC</t>
  </si>
  <si>
    <t>https://podminky.urs.cz/item/CS_URS_2022_01/113107442</t>
  </si>
  <si>
    <t>VV</t>
  </si>
  <si>
    <t>17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</si>
  <si>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</si>
  <si>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</si>
  <si>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1889803936</t>
  </si>
  <si>
    <t>https://podminky.urs.cz/item/CS_URS_2022_01/113154364</t>
  </si>
  <si>
    <t>1830</t>
  </si>
  <si>
    <t>3</t>
  </si>
  <si>
    <t>111301111</t>
  </si>
  <si>
    <t>Sejmutí drnu tl. do 100 mm, v jakékoliv ploše</t>
  </si>
  <si>
    <t>1689964442</t>
  </si>
  <si>
    <t>https://podminky.urs.cz/item/CS_URS_2022_01/111301111</t>
  </si>
  <si>
    <t>P</t>
  </si>
  <si>
    <t>Poznámka k položce:_x000D_
s odvozem do kompostárny</t>
  </si>
  <si>
    <t>350*0,5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</si>
  <si>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</si>
  <si>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</si>
  <si>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677147155</t>
  </si>
  <si>
    <t>https://podminky.urs.cz/item/CS_URS_2022_01/938909611</t>
  </si>
  <si>
    <t>115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</si>
  <si>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</si>
  <si>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</si>
  <si>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</si>
  <si>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</si>
  <si>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689473171</t>
  </si>
  <si>
    <t>https://podminky.urs.cz/item/CS_URS_2022_01/113202111</t>
  </si>
  <si>
    <t>210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</si>
  <si>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</si>
  <si>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</si>
  <si>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</si>
  <si>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-49165349</t>
  </si>
  <si>
    <t>https://podminky.urs.cz/item/CS_URS_2022_01/979024443</t>
  </si>
  <si>
    <t>30</t>
  </si>
  <si>
    <t>7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</si>
  <si>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</si>
  <si>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</si>
  <si>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</si>
  <si>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-1428680565</t>
  </si>
  <si>
    <t>https://podminky.urs.cz/item/CS_URS_2022_01/132211401</t>
  </si>
  <si>
    <t>130*0,3*0,3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</si>
  <si>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</si>
  <si>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</si>
  <si>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</si>
  <si>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1004244376</t>
  </si>
  <si>
    <t>https://podminky.urs.cz/item/CS_URS_2022_01/162751117</t>
  </si>
  <si>
    <t>11,7+14,49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</si>
  <si>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</si>
  <si>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</si>
  <si>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</si>
  <si>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-608652226</t>
  </si>
  <si>
    <t>https://podminky.urs.cz/item/CS_URS_2022_01/162751119</t>
  </si>
  <si>
    <t>26,19*8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</si>
  <si>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</si>
  <si>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</si>
  <si>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</si>
  <si>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</si>
  <si>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-828823221</t>
  </si>
  <si>
    <t>https://podminky.urs.cz/item/CS_URS_2022_01/171201221</t>
  </si>
  <si>
    <t>26,19*2</t>
  </si>
  <si>
    <t>11</t>
  </si>
  <si>
    <t>M</t>
  </si>
  <si>
    <t>10364101</t>
  </si>
  <si>
    <t>zemina pro terénní úpravy -  ornice</t>
  </si>
  <si>
    <t>1271736394</t>
  </si>
  <si>
    <t>Poznámka k položce:_x000D_
POuze pokud by se nedala použít sejmutí ornice</t>
  </si>
  <si>
    <t>115*0,15*2</t>
  </si>
  <si>
    <t>34,5*0,0025 'Přepočtené koeficientem množství</t>
  </si>
  <si>
    <t>12</t>
  </si>
  <si>
    <t>181351003</t>
  </si>
  <si>
    <t>Rozprostření a urovnání ornice v rovině nebo ve svahu sklonu do 1:5 strojně při souvislé ploše do 100 m2, tl. vrstvy do 200 mm</t>
  </si>
  <si>
    <t>1881209039</t>
  </si>
  <si>
    <t>https://podminky.urs.cz/item/CS_URS_2022_01/181351003</t>
  </si>
  <si>
    <t>13</t>
  </si>
  <si>
    <t>181411131</t>
  </si>
  <si>
    <t>Založení trávníku na půdě předem připravené plochy do 1000 m2 výsevem včetně utažení parkového v rovině nebo na svahu do 1:5</t>
  </si>
  <si>
    <t>-138711412</t>
  </si>
  <si>
    <t>https://podminky.urs.cz/item/CS_URS_2022_01/181411131</t>
  </si>
  <si>
    <t>14</t>
  </si>
  <si>
    <t>005724100</t>
  </si>
  <si>
    <t>osivo směs travní parková</t>
  </si>
  <si>
    <t>kg</t>
  </si>
  <si>
    <t>-250205498</t>
  </si>
  <si>
    <t>115/20</t>
  </si>
  <si>
    <t>Komunikace</t>
  </si>
  <si>
    <t>564911411</t>
  </si>
  <si>
    <t>Podklad nebo podsyp z asfaltového recyklátu s rozprostřením a zhutněním plochy přes 100 m2, po zhutnění tl. 50 mm</t>
  </si>
  <si>
    <t>383673561</t>
  </si>
  <si>
    <t>https://podminky.urs.cz/item/CS_URS_2022_01/564911411</t>
  </si>
  <si>
    <t xml:space="preserve">Poznámka k položce:_x000D_
Na případné doplnění </t>
  </si>
  <si>
    <t>100</t>
  </si>
  <si>
    <t>16</t>
  </si>
  <si>
    <t>565165121</t>
  </si>
  <si>
    <t>Asfaltový beton vrstva podkladní ACP 16+ (obalované kamenivo střednězrnné - OKS) s rozprostřením a zhutněním v pruhu šířky přes 3 m, po zhutnění tl. 80 mm</t>
  </si>
  <si>
    <t>347956946</t>
  </si>
  <si>
    <t>https://podminky.urs.cz/item/CS_URS_2022_01/565165121</t>
  </si>
  <si>
    <t>573191111</t>
  </si>
  <si>
    <t>Postřik infiltrační kationaktivní emulzí v množství 1,00 kg/m2</t>
  </si>
  <si>
    <t>-621139850</t>
  </si>
  <si>
    <t>https://podminky.urs.cz/item/CS_URS_2022_01/573191111</t>
  </si>
  <si>
    <t>18</t>
  </si>
  <si>
    <t>573231111</t>
  </si>
  <si>
    <t>Postřik spojovací PS bez posypu kamenivem ze silniční emulze, v množství 0,70 kg/m2</t>
  </si>
  <si>
    <t>1782208636</t>
  </si>
  <si>
    <t>https://podminky.urs.cz/item/CS_URS_2022_01/573231111</t>
  </si>
  <si>
    <t>19</t>
  </si>
  <si>
    <t>577134141</t>
  </si>
  <si>
    <t>Asfaltový beton vrstva obrusná ACO 11 S (ABS) s rozprostřením a se zhutněním z modifikovaného asfaltu v pruhu šířky přes 3 m, po zhutnění tl. 40 mm</t>
  </si>
  <si>
    <t>12761559</t>
  </si>
  <si>
    <t>https://podminky.urs.cz/item/CS_URS_2022_01/577134141</t>
  </si>
  <si>
    <t>Poznámka k položce:_x000D_
s asfaltem PMB 45/80-65</t>
  </si>
  <si>
    <t>Trubní vedení</t>
  </si>
  <si>
    <t>20</t>
  </si>
  <si>
    <t>890311851R</t>
  </si>
  <si>
    <t>Bourání uliční vpusti strojně velikosti obestavěného prostoru do 1,5 m3 ze železobetonu. Komplet cena včetně zemním prací</t>
  </si>
  <si>
    <t>-1088627952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</si>
  <si>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</si>
  <si>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</si>
  <si>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</si>
  <si>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-2116456414</t>
  </si>
  <si>
    <t>Poznámka k položce:_x000D_
V případě zapotřebí výměny uliční vpusti</t>
  </si>
  <si>
    <t>22</t>
  </si>
  <si>
    <t>899231111R</t>
  </si>
  <si>
    <t>Výšková úprava uličního vstupu nebo vpusti do 200 mm zvýšením nebo snížením mříže, poklopu</t>
  </si>
  <si>
    <t>1473025232</t>
  </si>
  <si>
    <t>23</t>
  </si>
  <si>
    <t>899431111R</t>
  </si>
  <si>
    <t>Výšková úprava uličního vstupu nebo vpusti do 200 mm zvýšením nebo snížením krycího hrnce, šoupěte nebo hydrantu bez úpravy armatur</t>
  </si>
  <si>
    <t>-28298744</t>
  </si>
  <si>
    <t>Ostatní konstrukce a práce</t>
  </si>
  <si>
    <t>24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</si>
  <si>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</si>
  <si>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</si>
  <si>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-189425078</t>
  </si>
  <si>
    <t>https://podminky.urs.cz/item/CS_URS_2022_01/916131213</t>
  </si>
  <si>
    <t>180</t>
  </si>
  <si>
    <t>25</t>
  </si>
  <si>
    <t>59217031</t>
  </si>
  <si>
    <t>obrubník betonový silniční 1000x150x250mm</t>
  </si>
  <si>
    <t>-2123595016</t>
  </si>
  <si>
    <t>182</t>
  </si>
  <si>
    <t>182*1,02 'Přepočtené koeficientem množství</t>
  </si>
  <si>
    <t>26</t>
  </si>
  <si>
    <t>916241213</t>
  </si>
  <si>
    <t>Osazení obrubníku kamenného se zřízením lože, s vyplněním a zatřením spár cementovou maltou stojatého s boční opěrou z betonu prostého, do lože z betonu prostého</t>
  </si>
  <si>
    <t>127553482</t>
  </si>
  <si>
    <t>https://podminky.urs.cz/item/CS_URS_2022_01/916241213</t>
  </si>
  <si>
    <t>35</t>
  </si>
  <si>
    <t>27</t>
  </si>
  <si>
    <t>58380220</t>
  </si>
  <si>
    <t>krajník kamenný žulový silniční 110x250x800-2500mm</t>
  </si>
  <si>
    <t>-661127922</t>
  </si>
  <si>
    <t>5*1,02 'Přepočtené koeficientem množství</t>
  </si>
  <si>
    <t>28</t>
  </si>
  <si>
    <t>919112212</t>
  </si>
  <si>
    <t>Řezání dilatačních spár v živičném krytu vytvoření komůrky pro těsnící zálivku šířky 10 mm, hloubky 20 mm</t>
  </si>
  <si>
    <t>-851666889</t>
  </si>
  <si>
    <t>https://podminky.urs.cz/item/CS_URS_2022_01/919112212</t>
  </si>
  <si>
    <t>556</t>
  </si>
  <si>
    <t>29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</si>
  <si>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</si>
  <si>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</si>
  <si>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1184394240</t>
  </si>
  <si>
    <t>https://podminky.urs.cz/item/CS_URS_2022_01/919121111</t>
  </si>
  <si>
    <t>919731121</t>
  </si>
  <si>
    <t>Zarovnání styčné plochy podkladu nebo krytu podél vybourané části komunikace nebo zpevněné plochy živičné tl. do 50 mm</t>
  </si>
  <si>
    <t>-1073011796</t>
  </si>
  <si>
    <t>https://podminky.urs.cz/item/CS_URS_2022_01/919731121</t>
  </si>
  <si>
    <t>556*2</t>
  </si>
  <si>
    <t>31</t>
  </si>
  <si>
    <t>919735111</t>
  </si>
  <si>
    <t>Řezání stávajícího živičného krytu nebo podkladu hloubky do 50 mm</t>
  </si>
  <si>
    <t>1321303166</t>
  </si>
  <si>
    <t>https://podminky.urs.cz/item/CS_URS_2022_01/919735111</t>
  </si>
  <si>
    <t>32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</si>
  <si>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</si>
  <si>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</si>
  <si>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884795221</t>
  </si>
  <si>
    <t>https://podminky.urs.cz/item/CS_URS_2022_01/938909311</t>
  </si>
  <si>
    <t>99</t>
  </si>
  <si>
    <t>Přesun hmot</t>
  </si>
  <si>
    <t>33</t>
  </si>
  <si>
    <t>998225111</t>
  </si>
  <si>
    <t>Přesun hmot pro komunikace s krytem z kameniva, monolitickým betonovým nebo živičným dopravní vzdálenost do 200 m jakékoliv délky objektu</t>
  </si>
  <si>
    <t>-1673057642</t>
  </si>
  <si>
    <t>https://podminky.urs.cz/item/CS_URS_2022_01/998225111</t>
  </si>
  <si>
    <t>55.86</t>
  </si>
  <si>
    <t>997</t>
  </si>
  <si>
    <t>Přesun sutě</t>
  </si>
  <si>
    <t>34</t>
  </si>
  <si>
    <t>997221551</t>
  </si>
  <si>
    <t>Vodorovná doprava suti bez naložení, ale se složením a s hrubým urovnáním ze sypkých materiálů, na vzdálenost do 1 km</t>
  </si>
  <si>
    <t>1329297769</t>
  </si>
  <si>
    <t>https://podminky.urs.cz/item/CS_URS_2022_01/997221551</t>
  </si>
  <si>
    <t>Poznámka k položce:_x000D_
Předá zhotovitel obci</t>
  </si>
  <si>
    <t>424</t>
  </si>
  <si>
    <t>997221559</t>
  </si>
  <si>
    <t>Vodorovná doprava suti bez naložení, ale se složením a s hrubým urovnáním Příplatek k ceně za každý další i započatý 1 km přes 1 km</t>
  </si>
  <si>
    <t>-740523053</t>
  </si>
  <si>
    <t>https://podminky.urs.cz/item/CS_URS_2022_01/997221559</t>
  </si>
  <si>
    <t>424*2</t>
  </si>
  <si>
    <t>36</t>
  </si>
  <si>
    <t>997221571</t>
  </si>
  <si>
    <t>Vodorovná doprava vybouraných hmot bez naložení, ale se složením a s hrubým urovnáním na vzdálenost do 1 km</t>
  </si>
  <si>
    <t>921777773</t>
  </si>
  <si>
    <t>https://podminky.urs.cz/item/CS_URS_2022_01/997221571</t>
  </si>
  <si>
    <t>2+36</t>
  </si>
  <si>
    <t>37</t>
  </si>
  <si>
    <t>997221579</t>
  </si>
  <si>
    <t>Vodorovná doprava vybouraných hmot bez naložení, ale se složením a s hrubým urovnáním na vzdálenost Příplatek k ceně za každý další i započatý 1 km přes 1 km</t>
  </si>
  <si>
    <t>-566688245</t>
  </si>
  <si>
    <t>https://podminky.urs.cz/item/CS_URS_2022_01/997221579</t>
  </si>
  <si>
    <t>38*17</t>
  </si>
  <si>
    <t>38</t>
  </si>
  <si>
    <t>997013602</t>
  </si>
  <si>
    <t>Poplatek za uložení stavebního odpadu na skládce (skládkovné) z armovaného betonu zatříděného do Katalogu odpadů pod kódem 17 01 01</t>
  </si>
  <si>
    <t>-163975134</t>
  </si>
  <si>
    <t>https://podminky.urs.cz/item/CS_URS_2022_01/997013602</t>
  </si>
  <si>
    <t>39</t>
  </si>
  <si>
    <t>997013601</t>
  </si>
  <si>
    <t>Poplatek za uložení stavebního odpadu na skládce (skládkovné) z prostého betonu zatříděného do Katalogu odpadů pod kódem 17 01 01</t>
  </si>
  <si>
    <t>1685716681</t>
  </si>
  <si>
    <t>https://podminky.urs.cz/item/CS_URS_2022_01/997013601</t>
  </si>
  <si>
    <t>115.22 - ulice Kolínská - 2.etapa</t>
  </si>
  <si>
    <t>111301111R</t>
  </si>
  <si>
    <t>500*0,5</t>
  </si>
  <si>
    <t>1201810230</t>
  </si>
  <si>
    <t>113154364R</t>
  </si>
  <si>
    <t>Poznámka k položce:_x000D_
hloubka 120</t>
  </si>
  <si>
    <t>1832</t>
  </si>
  <si>
    <t>425379690</t>
  </si>
  <si>
    <t>31,5</t>
  </si>
  <si>
    <t>31,5*8</t>
  </si>
  <si>
    <t>31,5*2</t>
  </si>
  <si>
    <t>1523870519</t>
  </si>
  <si>
    <t>250</t>
  </si>
  <si>
    <t>1120021592</t>
  </si>
  <si>
    <t>250*0,1*2</t>
  </si>
  <si>
    <t>50*0,0025 'Přepočtené koeficientem množství</t>
  </si>
  <si>
    <t>250/20</t>
  </si>
  <si>
    <t>565135121</t>
  </si>
  <si>
    <t>Asfaltový beton vrstva podkladní ACP 16 (obalované kamenivo střednězrnné - OKS) s rozprostřením a zhutněním v pruhu šířky přes 3 m, po zhutnění tl. 40-50 mm</t>
  </si>
  <si>
    <t>1773616117</t>
  </si>
  <si>
    <t>https://podminky.urs.cz/item/CS_URS_2022_01/565135121</t>
  </si>
  <si>
    <t>Asfaltový beton vrstva obrusná ACO 11 (ABS) s rozprostřením a se zhutněním z modifikovaného asfaltu v pruhu šířky přes 3 m, po zhutnění tl. 40 mm</t>
  </si>
  <si>
    <t>-1526657356</t>
  </si>
  <si>
    <t>-1936941746</t>
  </si>
  <si>
    <t>78</t>
  </si>
  <si>
    <t>254197200</t>
  </si>
  <si>
    <t>78*2</t>
  </si>
  <si>
    <t>-411514090</t>
  </si>
  <si>
    <t>919735123</t>
  </si>
  <si>
    <t>Řezání stávajícího betonového krytu nebo podkladu hloubky přes 100 do 150 mm</t>
  </si>
  <si>
    <t>1918799585</t>
  </si>
  <si>
    <t>https://podminky.urs.cz/item/CS_URS_2022_01/919735123</t>
  </si>
  <si>
    <t>425</t>
  </si>
  <si>
    <t>425*2</t>
  </si>
  <si>
    <t>1*17</t>
  </si>
  <si>
    <t>1836177591</t>
  </si>
  <si>
    <t>115.6 - V Zahradách</t>
  </si>
  <si>
    <t>-338487276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</si>
  <si>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</si>
  <si>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</si>
  <si>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1789102685</t>
  </si>
  <si>
    <t>https://podminky.urs.cz/item/CS_URS_2022_01/113107541</t>
  </si>
  <si>
    <t>663107078</t>
  </si>
  <si>
    <t>1131</t>
  </si>
  <si>
    <t>113201112</t>
  </si>
  <si>
    <t>Vytrhání obrub s vybouráním lože, s přemístěním hmot na skládku na vzdálenost do 3 m nebo s naložením na dopravní prostředek silničních ležatých</t>
  </si>
  <si>
    <t>-823989396</t>
  </si>
  <si>
    <t>https://podminky.urs.cz/item/CS_URS_2022_01/113201112</t>
  </si>
  <si>
    <t>40</t>
  </si>
  <si>
    <t>-1129703487</t>
  </si>
  <si>
    <t>1652743744</t>
  </si>
  <si>
    <t>-599549152</t>
  </si>
  <si>
    <t>32*8</t>
  </si>
  <si>
    <t>1719542181</t>
  </si>
  <si>
    <t>32*2</t>
  </si>
  <si>
    <t>289846386</t>
  </si>
  <si>
    <t>-316652723</t>
  </si>
  <si>
    <t>-1237596280</t>
  </si>
  <si>
    <t>1329836731</t>
  </si>
  <si>
    <t>-382282408</t>
  </si>
  <si>
    <t>564911511</t>
  </si>
  <si>
    <t>Podklad nebo podsyp z R-materiálu s rozprostřením a zhutněním plochy přes 100 m2, po zhutnění tl. 50 mm</t>
  </si>
  <si>
    <t>2024329066</t>
  </si>
  <si>
    <t>https://podminky.urs.cz/item/CS_URS_2022_01/564911511</t>
  </si>
  <si>
    <t>655</t>
  </si>
  <si>
    <t>565135101</t>
  </si>
  <si>
    <t>Asfaltový beton vrstva podkladní ACP 16 (obalované kamenivo střednězrnné - OKS) s rozprostřením a zhutněním v pruhu šířky do 1,5 m, po zhutnění tl. 50 mm</t>
  </si>
  <si>
    <t>-1286981298</t>
  </si>
  <si>
    <t>https://podminky.urs.cz/item/CS_URS_2022_01/565135101</t>
  </si>
  <si>
    <t>Poznámka k položce:_x000D_
doplnění podkladu</t>
  </si>
  <si>
    <t>476</t>
  </si>
  <si>
    <t>565155101</t>
  </si>
  <si>
    <t>Asfaltový beton vrstva podkladní ACP 16 (obalované kamenivo střednězrnné - OKS) s rozprostřením a zhutněním v pruhu šířky do 1,5 m, po zhutnění tl. 70 mm</t>
  </si>
  <si>
    <t>615983686</t>
  </si>
  <si>
    <t>https://podminky.urs.cz/item/CS_URS_2022_01/565155101</t>
  </si>
  <si>
    <t>1408875888</t>
  </si>
  <si>
    <t>1794436103</t>
  </si>
  <si>
    <t>577144111</t>
  </si>
  <si>
    <t>Asfaltový beton vrstva obrusná ACO 11 (ABS) s rozprostřením a se zhutněním z nemodifikovaného asfaltu v pruhu šířky do 3 m tř. I, po zhutnění tl. 50 mm</t>
  </si>
  <si>
    <t>-1454766850</t>
  </si>
  <si>
    <t>https://podminky.urs.cz/item/CS_URS_2022_01/577144111</t>
  </si>
  <si>
    <t>899231111R.1</t>
  </si>
  <si>
    <t>1056114269</t>
  </si>
  <si>
    <t>-1313109968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</si>
  <si>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</si>
  <si>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</si>
  <si>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246706335</t>
  </si>
  <si>
    <t>https://podminky.urs.cz/item/CS_URS_2022_01/916131113</t>
  </si>
  <si>
    <t>Poznámka k položce:_x000D_
Obruba zapuštěná</t>
  </si>
  <si>
    <t>220</t>
  </si>
  <si>
    <t>59217032</t>
  </si>
  <si>
    <t>obrubník betonový silniční 1000x150x150mm</t>
  </si>
  <si>
    <t>-272058392</t>
  </si>
  <si>
    <t>40*1,02 'Přepočtené koeficientem množství</t>
  </si>
  <si>
    <t>270979565</t>
  </si>
  <si>
    <t>59217016</t>
  </si>
  <si>
    <t>obrubník betonový chodníkový 1000x80x250mm</t>
  </si>
  <si>
    <t>-91769992</t>
  </si>
  <si>
    <t>160</t>
  </si>
  <si>
    <t>830598592</t>
  </si>
  <si>
    <t>525</t>
  </si>
  <si>
    <t>-297686203</t>
  </si>
  <si>
    <t>929119977</t>
  </si>
  <si>
    <t>525*2</t>
  </si>
  <si>
    <t>1809313064</t>
  </si>
  <si>
    <t>-222923955</t>
  </si>
  <si>
    <t>261</t>
  </si>
  <si>
    <t>-206387732</t>
  </si>
  <si>
    <t>261*2</t>
  </si>
  <si>
    <t>997221561</t>
  </si>
  <si>
    <t>Vodorovná doprava suti bez naložení, ale se složením a s hrubým urovnáním z kusových materiálů, na vzdálenost do 1 km</t>
  </si>
  <si>
    <t>-1180297932</t>
  </si>
  <si>
    <t>https://podminky.urs.cz/item/CS_URS_2022_01/997221561</t>
  </si>
  <si>
    <t>48</t>
  </si>
  <si>
    <t>997221569R01</t>
  </si>
  <si>
    <t>Příplatek ZKD 1 km u vodorovné dopravy suti z kusových materiálů</t>
  </si>
  <si>
    <t>-419101166</t>
  </si>
  <si>
    <t>Poznámka k položce:_x000D_
do 2 km</t>
  </si>
  <si>
    <t>48*17</t>
  </si>
  <si>
    <t>2046113318</t>
  </si>
  <si>
    <t>59,5</t>
  </si>
  <si>
    <t>172631400</t>
  </si>
  <si>
    <t>1151 -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</si>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</sst>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7" TargetMode="External"/><Relationship Id="rId13" Type="http://schemas.openxmlformats.org/officeDocument/2006/relationships/hyperlink" Target="https://podminky.urs.cz/item/CS_URS_2022_01/564911411" TargetMode="External"/><Relationship Id="rId18" Type="http://schemas.openxmlformats.org/officeDocument/2006/relationships/hyperlink" Target="https://podminky.urs.cz/item/CS_URS_2022_01/916131213" TargetMode="External"/><Relationship Id="rId26" Type="http://schemas.openxmlformats.org/officeDocument/2006/relationships/hyperlink" Target="https://podminky.urs.cz/item/CS_URS_2022_01/997221551" TargetMode="External"/><Relationship Id="rId3" Type="http://schemas.openxmlformats.org/officeDocument/2006/relationships/hyperlink" Target="https://podminky.urs.cz/item/CS_URS_2022_01/111301111" TargetMode="External"/><Relationship Id="rId21" Type="http://schemas.openxmlformats.org/officeDocument/2006/relationships/hyperlink" Target="https://podminky.urs.cz/item/CS_URS_2022_01/919121111" TargetMode="External"/><Relationship Id="rId7" Type="http://schemas.openxmlformats.org/officeDocument/2006/relationships/hyperlink" Target="https://podminky.urs.cz/item/CS_URS_2022_01/132211401" TargetMode="External"/><Relationship Id="rId12" Type="http://schemas.openxmlformats.org/officeDocument/2006/relationships/hyperlink" Target="https://podminky.urs.cz/item/CS_URS_2022_01/181411131" TargetMode="External"/><Relationship Id="rId17" Type="http://schemas.openxmlformats.org/officeDocument/2006/relationships/hyperlink" Target="https://podminky.urs.cz/item/CS_URS_2022_01/577134141" TargetMode="External"/><Relationship Id="rId25" Type="http://schemas.openxmlformats.org/officeDocument/2006/relationships/hyperlink" Target="https://podminky.urs.cz/item/CS_URS_2022_01/998225111" TargetMode="External"/><Relationship Id="rId2" Type="http://schemas.openxmlformats.org/officeDocument/2006/relationships/hyperlink" Target="https://podminky.urs.cz/item/CS_URS_2022_01/113154364" TargetMode="External"/><Relationship Id="rId16" Type="http://schemas.openxmlformats.org/officeDocument/2006/relationships/hyperlink" Target="https://podminky.urs.cz/item/CS_URS_2022_01/573231111" TargetMode="External"/><Relationship Id="rId20" Type="http://schemas.openxmlformats.org/officeDocument/2006/relationships/hyperlink" Target="https://podminky.urs.cz/item/CS_URS_2022_01/919112212" TargetMode="External"/><Relationship Id="rId29" Type="http://schemas.openxmlformats.org/officeDocument/2006/relationships/hyperlink" Target="https://podminky.urs.cz/item/CS_URS_2022_01/997221579" TargetMode="External"/><Relationship Id="rId1" Type="http://schemas.openxmlformats.org/officeDocument/2006/relationships/hyperlink" Target="https://podminky.urs.cz/item/CS_URS_2022_01/113107442" TargetMode="External"/><Relationship Id="rId6" Type="http://schemas.openxmlformats.org/officeDocument/2006/relationships/hyperlink" Target="https://podminky.urs.cz/item/CS_URS_2022_01/979024443" TargetMode="External"/><Relationship Id="rId11" Type="http://schemas.openxmlformats.org/officeDocument/2006/relationships/hyperlink" Target="https://podminky.urs.cz/item/CS_URS_2022_01/181351003" TargetMode="External"/><Relationship Id="rId24" Type="http://schemas.openxmlformats.org/officeDocument/2006/relationships/hyperlink" Target="https://podminky.urs.cz/item/CS_URS_2022_01/938909311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113202111" TargetMode="External"/><Relationship Id="rId15" Type="http://schemas.openxmlformats.org/officeDocument/2006/relationships/hyperlink" Target="https://podminky.urs.cz/item/CS_URS_2022_01/573191111" TargetMode="External"/><Relationship Id="rId23" Type="http://schemas.openxmlformats.org/officeDocument/2006/relationships/hyperlink" Target="https://podminky.urs.cz/item/CS_URS_2022_01/919735111" TargetMode="External"/><Relationship Id="rId28" Type="http://schemas.openxmlformats.org/officeDocument/2006/relationships/hyperlink" Target="https://podminky.urs.cz/item/CS_URS_2022_01/997221571" TargetMode="External"/><Relationship Id="rId10" Type="http://schemas.openxmlformats.org/officeDocument/2006/relationships/hyperlink" Target="https://podminky.urs.cz/item/CS_URS_2022_01/171201221" TargetMode="External"/><Relationship Id="rId19" Type="http://schemas.openxmlformats.org/officeDocument/2006/relationships/hyperlink" Target="https://podminky.urs.cz/item/CS_URS_2022_01/916241213" TargetMode="External"/><Relationship Id="rId31" Type="http://schemas.openxmlformats.org/officeDocument/2006/relationships/hyperlink" Target="https://podminky.urs.cz/item/CS_URS_2022_01/997013601" TargetMode="External"/><Relationship Id="rId4" Type="http://schemas.openxmlformats.org/officeDocument/2006/relationships/hyperlink" Target="https://podminky.urs.cz/item/CS_URS_2022_01/938909611" TargetMode="External"/><Relationship Id="rId9" Type="http://schemas.openxmlformats.org/officeDocument/2006/relationships/hyperlink" Target="https://podminky.urs.cz/item/CS_URS_2022_01/162751119" TargetMode="External"/><Relationship Id="rId14" Type="http://schemas.openxmlformats.org/officeDocument/2006/relationships/hyperlink" Target="https://podminky.urs.cz/item/CS_URS_2022_01/565165121" TargetMode="External"/><Relationship Id="rId22" Type="http://schemas.openxmlformats.org/officeDocument/2006/relationships/hyperlink" Target="https://podminky.urs.cz/item/CS_URS_2022_01/919731121" TargetMode="External"/><Relationship Id="rId27" Type="http://schemas.openxmlformats.org/officeDocument/2006/relationships/hyperlink" Target="https://podminky.urs.cz/item/CS_URS_2022_01/997221559" TargetMode="External"/><Relationship Id="rId30" Type="http://schemas.openxmlformats.org/officeDocument/2006/relationships/hyperlink" Target="https://podminky.urs.cz/item/CS_URS_2022_01/99701360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65135121" TargetMode="External"/><Relationship Id="rId13" Type="http://schemas.openxmlformats.org/officeDocument/2006/relationships/hyperlink" Target="https://podminky.urs.cz/item/CS_URS_2022_01/919121111" TargetMode="External"/><Relationship Id="rId18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62751117" TargetMode="External"/><Relationship Id="rId21" Type="http://schemas.openxmlformats.org/officeDocument/2006/relationships/hyperlink" Target="https://podminky.urs.cz/item/CS_URS_2022_01/997221571" TargetMode="External"/><Relationship Id="rId7" Type="http://schemas.openxmlformats.org/officeDocument/2006/relationships/hyperlink" Target="https://podminky.urs.cz/item/CS_URS_2022_01/181411131" TargetMode="External"/><Relationship Id="rId12" Type="http://schemas.openxmlformats.org/officeDocument/2006/relationships/hyperlink" Target="https://podminky.urs.cz/item/CS_URS_2022_01/919112212" TargetMode="External"/><Relationship Id="rId17" Type="http://schemas.openxmlformats.org/officeDocument/2006/relationships/hyperlink" Target="https://podminky.urs.cz/item/CS_URS_2022_01/938909311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938909611" TargetMode="External"/><Relationship Id="rId16" Type="http://schemas.openxmlformats.org/officeDocument/2006/relationships/hyperlink" Target="https://podminky.urs.cz/item/CS_URS_2022_01/919735123" TargetMode="External"/><Relationship Id="rId20" Type="http://schemas.openxmlformats.org/officeDocument/2006/relationships/hyperlink" Target="https://podminky.urs.cz/item/CS_URS_2022_01/997221559" TargetMode="External"/><Relationship Id="rId1" Type="http://schemas.openxmlformats.org/officeDocument/2006/relationships/hyperlink" Target="https://podminky.urs.cz/item/CS_URS_2022_01/113107442" TargetMode="External"/><Relationship Id="rId6" Type="http://schemas.openxmlformats.org/officeDocument/2006/relationships/hyperlink" Target="https://podminky.urs.cz/item/CS_URS_2022_01/181351003" TargetMode="External"/><Relationship Id="rId11" Type="http://schemas.openxmlformats.org/officeDocument/2006/relationships/hyperlink" Target="https://podminky.urs.cz/item/CS_URS_2022_01/577134141" TargetMode="External"/><Relationship Id="rId24" Type="http://schemas.openxmlformats.org/officeDocument/2006/relationships/hyperlink" Target="https://podminky.urs.cz/item/CS_URS_2022_01/997013601" TargetMode="External"/><Relationship Id="rId5" Type="http://schemas.openxmlformats.org/officeDocument/2006/relationships/hyperlink" Target="https://podminky.urs.cz/item/CS_URS_2022_01/171201221" TargetMode="External"/><Relationship Id="rId15" Type="http://schemas.openxmlformats.org/officeDocument/2006/relationships/hyperlink" Target="https://podminky.urs.cz/item/CS_URS_2022_01/919735111" TargetMode="External"/><Relationship Id="rId23" Type="http://schemas.openxmlformats.org/officeDocument/2006/relationships/hyperlink" Target="https://podminky.urs.cz/item/CS_URS_2022_01/997013602" TargetMode="External"/><Relationship Id="rId10" Type="http://schemas.openxmlformats.org/officeDocument/2006/relationships/hyperlink" Target="https://podminky.urs.cz/item/CS_URS_2022_01/573231111" TargetMode="External"/><Relationship Id="rId19" Type="http://schemas.openxmlformats.org/officeDocument/2006/relationships/hyperlink" Target="https://podminky.urs.cz/item/CS_URS_2022_01/997221551" TargetMode="External"/><Relationship Id="rId4" Type="http://schemas.openxmlformats.org/officeDocument/2006/relationships/hyperlink" Target="https://podminky.urs.cz/item/CS_URS_2022_01/162751119" TargetMode="External"/><Relationship Id="rId9" Type="http://schemas.openxmlformats.org/officeDocument/2006/relationships/hyperlink" Target="https://podminky.urs.cz/item/CS_URS_2022_01/573191111" TargetMode="External"/><Relationship Id="rId14" Type="http://schemas.openxmlformats.org/officeDocument/2006/relationships/hyperlink" Target="https://podminky.urs.cz/item/CS_URS_2022_01/919731121" TargetMode="External"/><Relationship Id="rId22" Type="http://schemas.openxmlformats.org/officeDocument/2006/relationships/hyperlink" Target="https://podminky.urs.cz/item/CS_URS_2022_01/997221579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201221" TargetMode="External"/><Relationship Id="rId13" Type="http://schemas.openxmlformats.org/officeDocument/2006/relationships/hyperlink" Target="https://podminky.urs.cz/item/CS_URS_2022_01/565135101" TargetMode="External"/><Relationship Id="rId18" Type="http://schemas.openxmlformats.org/officeDocument/2006/relationships/hyperlink" Target="https://podminky.urs.cz/item/CS_URS_2022_01/916131113" TargetMode="External"/><Relationship Id="rId26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13154364" TargetMode="External"/><Relationship Id="rId21" Type="http://schemas.openxmlformats.org/officeDocument/2006/relationships/hyperlink" Target="https://podminky.urs.cz/item/CS_URS_2022_01/919731121" TargetMode="External"/><Relationship Id="rId7" Type="http://schemas.openxmlformats.org/officeDocument/2006/relationships/hyperlink" Target="https://podminky.urs.cz/item/CS_URS_2022_01/162751119" TargetMode="External"/><Relationship Id="rId12" Type="http://schemas.openxmlformats.org/officeDocument/2006/relationships/hyperlink" Target="https://podminky.urs.cz/item/CS_URS_2022_01/564911511" TargetMode="External"/><Relationship Id="rId17" Type="http://schemas.openxmlformats.org/officeDocument/2006/relationships/hyperlink" Target="https://podminky.urs.cz/item/CS_URS_2022_01/577144111" TargetMode="External"/><Relationship Id="rId25" Type="http://schemas.openxmlformats.org/officeDocument/2006/relationships/hyperlink" Target="https://podminky.urs.cz/item/CS_URS_2022_01/997221561" TargetMode="External"/><Relationship Id="rId2" Type="http://schemas.openxmlformats.org/officeDocument/2006/relationships/hyperlink" Target="https://podminky.urs.cz/item/CS_URS_2022_01/113107541" TargetMode="External"/><Relationship Id="rId16" Type="http://schemas.openxmlformats.org/officeDocument/2006/relationships/hyperlink" Target="https://podminky.urs.cz/item/CS_URS_2022_01/573231111" TargetMode="External"/><Relationship Id="rId20" Type="http://schemas.openxmlformats.org/officeDocument/2006/relationships/hyperlink" Target="https://podminky.urs.cz/item/CS_URS_2022_01/919121111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62751117" TargetMode="External"/><Relationship Id="rId11" Type="http://schemas.openxmlformats.org/officeDocument/2006/relationships/hyperlink" Target="https://podminky.urs.cz/item/CS_URS_2022_01/938909611" TargetMode="External"/><Relationship Id="rId24" Type="http://schemas.openxmlformats.org/officeDocument/2006/relationships/hyperlink" Target="https://podminky.urs.cz/item/CS_URS_2022_01/997221559" TargetMode="External"/><Relationship Id="rId5" Type="http://schemas.openxmlformats.org/officeDocument/2006/relationships/hyperlink" Target="https://podminky.urs.cz/item/CS_URS_2022_01/113202111" TargetMode="External"/><Relationship Id="rId15" Type="http://schemas.openxmlformats.org/officeDocument/2006/relationships/hyperlink" Target="https://podminky.urs.cz/item/CS_URS_2022_01/573191111" TargetMode="External"/><Relationship Id="rId23" Type="http://schemas.openxmlformats.org/officeDocument/2006/relationships/hyperlink" Target="https://podminky.urs.cz/item/CS_URS_2022_01/997221551" TargetMode="External"/><Relationship Id="rId28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1/938909311" TargetMode="External"/><Relationship Id="rId19" Type="http://schemas.openxmlformats.org/officeDocument/2006/relationships/hyperlink" Target="https://podminky.urs.cz/item/CS_URS_2022_01/919112212" TargetMode="External"/><Relationship Id="rId4" Type="http://schemas.openxmlformats.org/officeDocument/2006/relationships/hyperlink" Target="https://podminky.urs.cz/item/CS_URS_2022_01/113201112" TargetMode="External"/><Relationship Id="rId9" Type="http://schemas.openxmlformats.org/officeDocument/2006/relationships/hyperlink" Target="https://podminky.urs.cz/item/CS_URS_2022_01/181411131" TargetMode="External"/><Relationship Id="rId14" Type="http://schemas.openxmlformats.org/officeDocument/2006/relationships/hyperlink" Target="https://podminky.urs.cz/item/CS_URS_2022_01/565155101" TargetMode="External"/><Relationship Id="rId22" Type="http://schemas.openxmlformats.org/officeDocument/2006/relationships/hyperlink" Target="https://podminky.urs.cz/item/CS_URS_2022_01/919735111" TargetMode="External"/><Relationship Id="rId27" Type="http://schemas.openxmlformats.org/officeDocument/2006/relationships/hyperlink" Target="https://podminky.urs.cz/item/CS_URS_2022_01/9970136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topLeftCell="A1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1"/>
      <c r="AQ5" s="21"/>
      <c r="AR5" s="19"/>
      <c r="BE5" s="32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1"/>
      <c r="AQ6" s="21"/>
      <c r="AR6" s="19"/>
      <c r="BE6" s="3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2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2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2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26"/>
      <c r="BS13" s="16" t="s">
        <v>6</v>
      </c>
    </row>
    <row r="14" spans="1:74" ht="12.75">
      <c r="B14" s="20"/>
      <c r="C14" s="21"/>
      <c r="D14" s="21"/>
      <c r="E14" s="331" t="s">
        <v>31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2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2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2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47.25" customHeight="1">
      <c r="B23" s="20"/>
      <c r="C23" s="21"/>
      <c r="D23" s="21"/>
      <c r="E23" s="333" t="s">
        <v>39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41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42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43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39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7">
        <f>ROUND(AV54, 2)</f>
        <v>0</v>
      </c>
      <c r="AL29" s="338"/>
      <c r="AM29" s="338"/>
      <c r="AN29" s="338"/>
      <c r="AO29" s="338"/>
      <c r="AP29" s="40"/>
      <c r="AQ29" s="40"/>
      <c r="AR29" s="41"/>
      <c r="BE29" s="32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39">
        <v>0.15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7">
        <f>ROUND(AW54, 2)</f>
        <v>0</v>
      </c>
      <c r="AL30" s="338"/>
      <c r="AM30" s="338"/>
      <c r="AN30" s="338"/>
      <c r="AO30" s="338"/>
      <c r="AP30" s="40"/>
      <c r="AQ30" s="40"/>
      <c r="AR30" s="41"/>
      <c r="BE30" s="32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39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7">
        <v>0</v>
      </c>
      <c r="AL31" s="338"/>
      <c r="AM31" s="338"/>
      <c r="AN31" s="338"/>
      <c r="AO31" s="338"/>
      <c r="AP31" s="40"/>
      <c r="AQ31" s="40"/>
      <c r="AR31" s="41"/>
      <c r="BE31" s="32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39">
        <v>0.15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7">
        <v>0</v>
      </c>
      <c r="AL32" s="338"/>
      <c r="AM32" s="338"/>
      <c r="AN32" s="338"/>
      <c r="AO32" s="338"/>
      <c r="AP32" s="40"/>
      <c r="AQ32" s="40"/>
      <c r="AR32" s="41"/>
      <c r="BE32" s="32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39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7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43" t="s">
        <v>52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0">
        <f>SUM(AK26:AK33)</f>
        <v>0</v>
      </c>
      <c r="AL35" s="341"/>
      <c r="AM35" s="341"/>
      <c r="AN35" s="341"/>
      <c r="AO35" s="34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Rekonstrukce povrchu ve vybraných ulicích v Kolíně a v Sendražicích - etapa č.2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3. 3. 2023</v>
      </c>
      <c r="AN47" s="30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08" t="str">
        <f>IF(E17="","",E17)</f>
        <v>Lucie Dvořáková</v>
      </c>
      <c r="AN49" s="309"/>
      <c r="AO49" s="309"/>
      <c r="AP49" s="309"/>
      <c r="AQ49" s="35"/>
      <c r="AR49" s="38"/>
      <c r="AS49" s="310" t="s">
        <v>54</v>
      </c>
      <c r="AT49" s="31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08" t="str">
        <f>IF(E20="","",E20)</f>
        <v>S4A,s.r.o.</v>
      </c>
      <c r="AN50" s="309"/>
      <c r="AO50" s="309"/>
      <c r="AP50" s="309"/>
      <c r="AQ50" s="35"/>
      <c r="AR50" s="38"/>
      <c r="AS50" s="312"/>
      <c r="AT50" s="31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4"/>
      <c r="AT51" s="31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55</v>
      </c>
      <c r="D52" s="317"/>
      <c r="E52" s="317"/>
      <c r="F52" s="317"/>
      <c r="G52" s="317"/>
      <c r="H52" s="65"/>
      <c r="I52" s="319" t="s">
        <v>56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57</v>
      </c>
      <c r="AH52" s="317"/>
      <c r="AI52" s="317"/>
      <c r="AJ52" s="317"/>
      <c r="AK52" s="317"/>
      <c r="AL52" s="317"/>
      <c r="AM52" s="317"/>
      <c r="AN52" s="319" t="s">
        <v>58</v>
      </c>
      <c r="AO52" s="317"/>
      <c r="AP52" s="317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ROUND(SUM(AG55:AG58),2)</f>
        <v>0</v>
      </c>
      <c r="AH54" s="323"/>
      <c r="AI54" s="323"/>
      <c r="AJ54" s="323"/>
      <c r="AK54" s="323"/>
      <c r="AL54" s="323"/>
      <c r="AM54" s="323"/>
      <c r="AN54" s="324">
        <f>SUM(AG54,AT54)</f>
        <v>0</v>
      </c>
      <c r="AO54" s="324"/>
      <c r="AP54" s="324"/>
      <c r="AQ54" s="77" t="s">
        <v>27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20" t="s">
        <v>79</v>
      </c>
      <c r="E55" s="320"/>
      <c r="F55" s="320"/>
      <c r="G55" s="320"/>
      <c r="H55" s="320"/>
      <c r="I55" s="88"/>
      <c r="J55" s="320" t="s">
        <v>80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1">
        <f>'115.12 - ulice Plynárensk...'!J30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89" t="s">
        <v>81</v>
      </c>
      <c r="AR55" s="90"/>
      <c r="AS55" s="91">
        <v>0</v>
      </c>
      <c r="AT55" s="92">
        <f>ROUND(SUM(AV55:AW55),2)</f>
        <v>0</v>
      </c>
      <c r="AU55" s="93">
        <f>'115.12 - ulice Plynárensk...'!P86</f>
        <v>0</v>
      </c>
      <c r="AV55" s="92">
        <f>'115.12 - ulice Plynárensk...'!J33</f>
        <v>0</v>
      </c>
      <c r="AW55" s="92">
        <f>'115.12 - ulice Plynárensk...'!J34</f>
        <v>0</v>
      </c>
      <c r="AX55" s="92">
        <f>'115.12 - ulice Plynárensk...'!J35</f>
        <v>0</v>
      </c>
      <c r="AY55" s="92">
        <f>'115.12 - ulice Plynárensk...'!J36</f>
        <v>0</v>
      </c>
      <c r="AZ55" s="92">
        <f>'115.12 - ulice Plynárensk...'!F33</f>
        <v>0</v>
      </c>
      <c r="BA55" s="92">
        <f>'115.12 - ulice Plynárensk...'!F34</f>
        <v>0</v>
      </c>
      <c r="BB55" s="92">
        <f>'115.12 - ulice Plynárensk...'!F35</f>
        <v>0</v>
      </c>
      <c r="BC55" s="92">
        <f>'115.12 - ulice Plynárensk...'!F36</f>
        <v>0</v>
      </c>
      <c r="BD55" s="94">
        <f>'115.12 - ulice Plynárensk...'!F37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20" t="s">
        <v>86</v>
      </c>
      <c r="E56" s="320"/>
      <c r="F56" s="320"/>
      <c r="G56" s="320"/>
      <c r="H56" s="320"/>
      <c r="I56" s="88"/>
      <c r="J56" s="320" t="s">
        <v>87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'115.22 - ulice Kolínská -...'!J30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89" t="s">
        <v>81</v>
      </c>
      <c r="AR56" s="90"/>
      <c r="AS56" s="91">
        <v>0</v>
      </c>
      <c r="AT56" s="92">
        <f>ROUND(SUM(AV56:AW56),2)</f>
        <v>0</v>
      </c>
      <c r="AU56" s="93">
        <f>'115.22 - ulice Kolínská -...'!P86</f>
        <v>0</v>
      </c>
      <c r="AV56" s="92">
        <f>'115.22 - ulice Kolínská -...'!J33</f>
        <v>0</v>
      </c>
      <c r="AW56" s="92">
        <f>'115.22 - ulice Kolínská -...'!J34</f>
        <v>0</v>
      </c>
      <c r="AX56" s="92">
        <f>'115.22 - ulice Kolínská -...'!J35</f>
        <v>0</v>
      </c>
      <c r="AY56" s="92">
        <f>'115.22 - ulice Kolínská -...'!J36</f>
        <v>0</v>
      </c>
      <c r="AZ56" s="92">
        <f>'115.22 - ulice Kolínská -...'!F33</f>
        <v>0</v>
      </c>
      <c r="BA56" s="92">
        <f>'115.22 - ulice Kolínská -...'!F34</f>
        <v>0</v>
      </c>
      <c r="BB56" s="92">
        <f>'115.22 - ulice Kolínská -...'!F35</f>
        <v>0</v>
      </c>
      <c r="BC56" s="92">
        <f>'115.22 - ulice Kolínská -...'!F36</f>
        <v>0</v>
      </c>
      <c r="BD56" s="94">
        <f>'115.22 - ulice Kolínská -...'!F37</f>
        <v>0</v>
      </c>
      <c r="BT56" s="95" t="s">
        <v>82</v>
      </c>
      <c r="BV56" s="95" t="s">
        <v>76</v>
      </c>
      <c r="BW56" s="95" t="s">
        <v>88</v>
      </c>
      <c r="BX56" s="95" t="s">
        <v>5</v>
      </c>
      <c r="CL56" s="95" t="s">
        <v>84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20" t="s">
        <v>89</v>
      </c>
      <c r="E57" s="320"/>
      <c r="F57" s="320"/>
      <c r="G57" s="320"/>
      <c r="H57" s="320"/>
      <c r="I57" s="88"/>
      <c r="J57" s="320" t="s">
        <v>90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'115.6 - V Zahradách'!J30</f>
        <v>0</v>
      </c>
      <c r="AH57" s="322"/>
      <c r="AI57" s="322"/>
      <c r="AJ57" s="322"/>
      <c r="AK57" s="322"/>
      <c r="AL57" s="322"/>
      <c r="AM57" s="322"/>
      <c r="AN57" s="321">
        <f>SUM(AG57,AT57)</f>
        <v>0</v>
      </c>
      <c r="AO57" s="322"/>
      <c r="AP57" s="322"/>
      <c r="AQ57" s="89" t="s">
        <v>81</v>
      </c>
      <c r="AR57" s="90"/>
      <c r="AS57" s="91">
        <v>0</v>
      </c>
      <c r="AT57" s="92">
        <f>ROUND(SUM(AV57:AW57),2)</f>
        <v>0</v>
      </c>
      <c r="AU57" s="93">
        <f>'115.6 - V Zahradách'!P86</f>
        <v>0</v>
      </c>
      <c r="AV57" s="92">
        <f>'115.6 - V Zahradách'!J33</f>
        <v>0</v>
      </c>
      <c r="AW57" s="92">
        <f>'115.6 - V Zahradách'!J34</f>
        <v>0</v>
      </c>
      <c r="AX57" s="92">
        <f>'115.6 - V Zahradách'!J35</f>
        <v>0</v>
      </c>
      <c r="AY57" s="92">
        <f>'115.6 - V Zahradách'!J36</f>
        <v>0</v>
      </c>
      <c r="AZ57" s="92">
        <f>'115.6 - V Zahradách'!F33</f>
        <v>0</v>
      </c>
      <c r="BA57" s="92">
        <f>'115.6 - V Zahradách'!F34</f>
        <v>0</v>
      </c>
      <c r="BB57" s="92">
        <f>'115.6 - V Zahradách'!F35</f>
        <v>0</v>
      </c>
      <c r="BC57" s="92">
        <f>'115.6 - V Zahradách'!F36</f>
        <v>0</v>
      </c>
      <c r="BD57" s="94">
        <f>'115.6 - V Zahradách'!F37</f>
        <v>0</v>
      </c>
      <c r="BT57" s="95" t="s">
        <v>82</v>
      </c>
      <c r="BV57" s="95" t="s">
        <v>76</v>
      </c>
      <c r="BW57" s="95" t="s">
        <v>91</v>
      </c>
      <c r="BX57" s="95" t="s">
        <v>5</v>
      </c>
      <c r="CL57" s="95" t="s">
        <v>84</v>
      </c>
      <c r="CM57" s="95" t="s">
        <v>85</v>
      </c>
    </row>
    <row r="58" spans="1:91" s="7" customFormat="1" ht="16.5" customHeight="1">
      <c r="A58" s="85" t="s">
        <v>78</v>
      </c>
      <c r="B58" s="86"/>
      <c r="C58" s="87"/>
      <c r="D58" s="320" t="s">
        <v>92</v>
      </c>
      <c r="E58" s="320"/>
      <c r="F58" s="320"/>
      <c r="G58" s="320"/>
      <c r="H58" s="320"/>
      <c r="I58" s="88"/>
      <c r="J58" s="320" t="s">
        <v>93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1">
        <f>'1151 - VRN'!J30</f>
        <v>0</v>
      </c>
      <c r="AH58" s="322"/>
      <c r="AI58" s="322"/>
      <c r="AJ58" s="322"/>
      <c r="AK58" s="322"/>
      <c r="AL58" s="322"/>
      <c r="AM58" s="322"/>
      <c r="AN58" s="321">
        <f>SUM(AG58,AT58)</f>
        <v>0</v>
      </c>
      <c r="AO58" s="322"/>
      <c r="AP58" s="322"/>
      <c r="AQ58" s="89" t="s">
        <v>94</v>
      </c>
      <c r="AR58" s="90"/>
      <c r="AS58" s="96">
        <v>0</v>
      </c>
      <c r="AT58" s="97">
        <f>ROUND(SUM(AV58:AW58),2)</f>
        <v>0</v>
      </c>
      <c r="AU58" s="98">
        <f>'1151 - VRN'!P81</f>
        <v>0</v>
      </c>
      <c r="AV58" s="97">
        <f>'1151 - VRN'!J33</f>
        <v>0</v>
      </c>
      <c r="AW58" s="97">
        <f>'1151 - VRN'!J34</f>
        <v>0</v>
      </c>
      <c r="AX58" s="97">
        <f>'1151 - VRN'!J35</f>
        <v>0</v>
      </c>
      <c r="AY58" s="97">
        <f>'1151 - VRN'!J36</f>
        <v>0</v>
      </c>
      <c r="AZ58" s="97">
        <f>'1151 - VRN'!F33</f>
        <v>0</v>
      </c>
      <c r="BA58" s="97">
        <f>'1151 - VRN'!F34</f>
        <v>0</v>
      </c>
      <c r="BB58" s="97">
        <f>'1151 - VRN'!F35</f>
        <v>0</v>
      </c>
      <c r="BC58" s="97">
        <f>'1151 - VRN'!F36</f>
        <v>0</v>
      </c>
      <c r="BD58" s="99">
        <f>'1151 - VRN'!F37</f>
        <v>0</v>
      </c>
      <c r="BT58" s="95" t="s">
        <v>82</v>
      </c>
      <c r="BV58" s="95" t="s">
        <v>76</v>
      </c>
      <c r="BW58" s="95" t="s">
        <v>95</v>
      </c>
      <c r="BX58" s="95" t="s">
        <v>5</v>
      </c>
      <c r="CL58" s="95" t="s">
        <v>96</v>
      </c>
      <c r="CM58" s="95" t="s">
        <v>85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i14fdGKErnebdNURsEvC9siuwWMdErZ9YIHjH60K9rYYjnKXKXXaB2Xcgs+/rf4znp0oIWGymVo3Iq4s28k+Bg==" saltValue="R2RKHFhC3GSblq1eGkQ8ad7reoQCLUIuuLCviyZAE0U4vcaLb7AIjdnboSK28QUxRqn87eXuH8uUrTGPNPH+W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15.12 - ulice Plynárensk...'!C2" display="/"/>
    <hyperlink ref="A56" location="'115.22 - ulice Kolínská -...'!C2" display="/"/>
    <hyperlink ref="A57" location="'115.6 - V Zahradách'!C2" display="/"/>
    <hyperlink ref="A58" location="'115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etapa č.2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ROUND((SUM(BE86:BE211)),  2)</f>
        <v>0</v>
      </c>
      <c r="G33" s="33"/>
      <c r="H33" s="33"/>
      <c r="I33" s="117">
        <v>0.21</v>
      </c>
      <c r="J33" s="116">
        <f>ROUND(((SUM(BE86:BE211))*I33),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ROUND((SUM(BF86:BF211)),  2)</f>
        <v>0</v>
      </c>
      <c r="G34" s="33"/>
      <c r="H34" s="33"/>
      <c r="I34" s="117">
        <v>0.15</v>
      </c>
      <c r="J34" s="116">
        <f>ROUND(((SUM(BF86:BF211))*I34),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ROUND((SUM(BG86:BG211)),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ROUND((SUM(BH86:BH211)),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ROUND((SUM(BI86:BI211)),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etapa č.2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115.12 - ulice Plynárenská - 2.etapa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J132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J150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J160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J188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J192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etapa č.2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115.12 - ulice Plynárenská - 2.etapa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3. 3. 2023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55.946820000000002</v>
      </c>
      <c r="S86" s="71"/>
      <c r="T86" s="155">
        <f>T87</f>
        <v>520.70000000000005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P88+P132+P150+P160+P192</f>
        <v>0</v>
      </c>
      <c r="Q87" s="165"/>
      <c r="R87" s="166">
        <f>R88+R132+R150+R160+R192</f>
        <v>55.946820000000002</v>
      </c>
      <c r="S87" s="165"/>
      <c r="T87" s="167">
        <f>T88+T132+T150+T160+T192</f>
        <v>520.70000000000005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BK88+BK132+BK150+BK160+BK192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SUM(P89:P131)</f>
        <v>0</v>
      </c>
      <c r="Q88" s="165"/>
      <c r="R88" s="166">
        <f>SUM(R89:R131)</f>
        <v>0.38455</v>
      </c>
      <c r="S88" s="165"/>
      <c r="T88" s="167">
        <f>SUM(T89:T131)</f>
        <v>482.18000000000006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SUM(BK89:BK131)</f>
        <v>0</v>
      </c>
    </row>
    <row r="89" spans="1:65" s="2" customFormat="1" ht="37.9" customHeight="1">
      <c r="A89" s="33"/>
      <c r="B89" s="34"/>
      <c r="C89" s="173" t="s">
        <v>82</v>
      </c>
      <c r="D89" s="173" t="s">
        <v>131</v>
      </c>
      <c r="E89" s="174" t="s">
        <v>132</v>
      </c>
      <c r="F89" s="175" t="s">
        <v>133</v>
      </c>
      <c r="G89" s="176" t="s">
        <v>134</v>
      </c>
      <c r="H89" s="177">
        <v>17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0.22</v>
      </c>
      <c r="T89" s="184">
        <f>S89*H89</f>
        <v>3.74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136</v>
      </c>
    </row>
    <row r="90" spans="1:65" s="2" customFormat="1" ht="11.25">
      <c r="A90" s="33"/>
      <c r="B90" s="34"/>
      <c r="C90" s="35"/>
      <c r="D90" s="187" t="s">
        <v>137</v>
      </c>
      <c r="E90" s="35"/>
      <c r="F90" s="188" t="s">
        <v>138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137</v>
      </c>
      <c r="AU90" s="16" t="s">
        <v>85</v>
      </c>
    </row>
    <row r="91" spans="1:65" s="13" customFormat="1" ht="11.25">
      <c r="B91" s="192"/>
      <c r="C91" s="193"/>
      <c r="D91" s="194" t="s">
        <v>139</v>
      </c>
      <c r="E91" s="195" t="s">
        <v>27</v>
      </c>
      <c r="F91" s="196" t="s">
        <v>140</v>
      </c>
      <c r="G91" s="193"/>
      <c r="H91" s="197">
        <v>17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139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129</v>
      </c>
    </row>
    <row r="92" spans="1:65" s="2" customFormat="1" ht="24.2" customHeight="1">
      <c r="A92" s="33"/>
      <c r="B92" s="34"/>
      <c r="C92" s="173" t="s">
        <v>85</v>
      </c>
      <c r="D92" s="173" t="s">
        <v>131</v>
      </c>
      <c r="E92" s="174" t="s">
        <v>141</v>
      </c>
      <c r="F92" s="175" t="s">
        <v>142</v>
      </c>
      <c r="G92" s="176" t="s">
        <v>134</v>
      </c>
      <c r="H92" s="177">
        <v>1830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1.6000000000000001E-4</v>
      </c>
      <c r="R92" s="183">
        <f>Q92*H92</f>
        <v>0.2928</v>
      </c>
      <c r="S92" s="183">
        <v>0.23</v>
      </c>
      <c r="T92" s="184">
        <f>S92*H92</f>
        <v>420.90000000000003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135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135</v>
      </c>
      <c r="BM92" s="185" t="s">
        <v>143</v>
      </c>
    </row>
    <row r="93" spans="1:65" s="2" customFormat="1" ht="11.25">
      <c r="A93" s="33"/>
      <c r="B93" s="34"/>
      <c r="C93" s="35"/>
      <c r="D93" s="187" t="s">
        <v>137</v>
      </c>
      <c r="E93" s="35"/>
      <c r="F93" s="188" t="s">
        <v>144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85</v>
      </c>
    </row>
    <row r="94" spans="1:65" s="13" customFormat="1" ht="11.25">
      <c r="B94" s="192"/>
      <c r="C94" s="193"/>
      <c r="D94" s="194" t="s">
        <v>139</v>
      </c>
      <c r="E94" s="195" t="s">
        <v>27</v>
      </c>
      <c r="F94" s="196" t="s">
        <v>145</v>
      </c>
      <c r="G94" s="193"/>
      <c r="H94" s="197">
        <v>1830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139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129</v>
      </c>
    </row>
    <row r="95" spans="1:65" s="2" customFormat="1" ht="16.5" customHeight="1">
      <c r="A95" s="33"/>
      <c r="B95" s="34"/>
      <c r="C95" s="173" t="s">
        <v>146</v>
      </c>
      <c r="D95" s="173" t="s">
        <v>131</v>
      </c>
      <c r="E95" s="174" t="s">
        <v>147</v>
      </c>
      <c r="F95" s="175" t="s">
        <v>148</v>
      </c>
      <c r="G95" s="176" t="s">
        <v>134</v>
      </c>
      <c r="H95" s="177">
        <v>175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135</v>
      </c>
      <c r="AT95" s="185" t="s">
        <v>131</v>
      </c>
      <c r="AU95" s="185" t="s">
        <v>85</v>
      </c>
      <c r="AY95" s="16" t="s">
        <v>129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135</v>
      </c>
      <c r="BM95" s="185" t="s">
        <v>149</v>
      </c>
    </row>
    <row r="96" spans="1:65" s="2" customFormat="1" ht="11.25">
      <c r="A96" s="33"/>
      <c r="B96" s="34"/>
      <c r="C96" s="35"/>
      <c r="D96" s="187" t="s">
        <v>137</v>
      </c>
      <c r="E96" s="35"/>
      <c r="F96" s="188" t="s">
        <v>150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137</v>
      </c>
      <c r="AU96" s="16" t="s">
        <v>85</v>
      </c>
    </row>
    <row r="97" spans="1:65" s="2" customFormat="1" ht="19.5">
      <c r="A97" s="33"/>
      <c r="B97" s="34"/>
      <c r="C97" s="35"/>
      <c r="D97" s="194" t="s">
        <v>151</v>
      </c>
      <c r="E97" s="35"/>
      <c r="F97" s="204" t="s">
        <v>152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151</v>
      </c>
      <c r="AU97" s="16" t="s">
        <v>85</v>
      </c>
    </row>
    <row r="98" spans="1:65" s="13" customFormat="1" ht="11.25">
      <c r="B98" s="192"/>
      <c r="C98" s="193"/>
      <c r="D98" s="194" t="s">
        <v>139</v>
      </c>
      <c r="E98" s="195" t="s">
        <v>27</v>
      </c>
      <c r="F98" s="196" t="s">
        <v>153</v>
      </c>
      <c r="G98" s="193"/>
      <c r="H98" s="197">
        <v>175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139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129</v>
      </c>
    </row>
    <row r="99" spans="1:65" s="2" customFormat="1" ht="37.9" customHeight="1">
      <c r="A99" s="33"/>
      <c r="B99" s="34"/>
      <c r="C99" s="173" t="s">
        <v>135</v>
      </c>
      <c r="D99" s="173" t="s">
        <v>131</v>
      </c>
      <c r="E99" s="174" t="s">
        <v>154</v>
      </c>
      <c r="F99" s="175" t="s">
        <v>155</v>
      </c>
      <c r="G99" s="176" t="s">
        <v>134</v>
      </c>
      <c r="H99" s="177">
        <v>115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0.126</v>
      </c>
      <c r="T99" s="184">
        <f>S99*H99</f>
        <v>14.49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135</v>
      </c>
      <c r="AT99" s="185" t="s">
        <v>131</v>
      </c>
      <c r="AU99" s="185" t="s">
        <v>85</v>
      </c>
      <c r="AY99" s="16" t="s">
        <v>129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135</v>
      </c>
      <c r="BM99" s="185" t="s">
        <v>156</v>
      </c>
    </row>
    <row r="100" spans="1:65" s="2" customFormat="1" ht="11.25">
      <c r="A100" s="33"/>
      <c r="B100" s="34"/>
      <c r="C100" s="35"/>
      <c r="D100" s="187" t="s">
        <v>137</v>
      </c>
      <c r="E100" s="35"/>
      <c r="F100" s="188" t="s">
        <v>157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85</v>
      </c>
    </row>
    <row r="101" spans="1:65" s="13" customFormat="1" ht="11.25">
      <c r="B101" s="192"/>
      <c r="C101" s="193"/>
      <c r="D101" s="194" t="s">
        <v>139</v>
      </c>
      <c r="E101" s="195" t="s">
        <v>27</v>
      </c>
      <c r="F101" s="196" t="s">
        <v>158</v>
      </c>
      <c r="G101" s="193"/>
      <c r="H101" s="197">
        <v>115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139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129</v>
      </c>
    </row>
    <row r="102" spans="1:65" s="2" customFormat="1" ht="24.2" customHeight="1">
      <c r="A102" s="33"/>
      <c r="B102" s="34"/>
      <c r="C102" s="173" t="s">
        <v>159</v>
      </c>
      <c r="D102" s="173" t="s">
        <v>131</v>
      </c>
      <c r="E102" s="174" t="s">
        <v>160</v>
      </c>
      <c r="F102" s="175" t="s">
        <v>161</v>
      </c>
      <c r="G102" s="176" t="s">
        <v>162</v>
      </c>
      <c r="H102" s="177">
        <v>210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0.20499999999999999</v>
      </c>
      <c r="T102" s="184">
        <f>S102*H102</f>
        <v>43.05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135</v>
      </c>
      <c r="AT102" s="185" t="s">
        <v>131</v>
      </c>
      <c r="AU102" s="185" t="s">
        <v>85</v>
      </c>
      <c r="AY102" s="16" t="s">
        <v>129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135</v>
      </c>
      <c r="BM102" s="185" t="s">
        <v>163</v>
      </c>
    </row>
    <row r="103" spans="1:65" s="2" customFormat="1" ht="11.25">
      <c r="A103" s="33"/>
      <c r="B103" s="34"/>
      <c r="C103" s="35"/>
      <c r="D103" s="187" t="s">
        <v>137</v>
      </c>
      <c r="E103" s="35"/>
      <c r="F103" s="188" t="s">
        <v>164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137</v>
      </c>
      <c r="AU103" s="16" t="s">
        <v>85</v>
      </c>
    </row>
    <row r="104" spans="1:65" s="13" customFormat="1" ht="11.25">
      <c r="B104" s="192"/>
      <c r="C104" s="193"/>
      <c r="D104" s="194" t="s">
        <v>139</v>
      </c>
      <c r="E104" s="195" t="s">
        <v>27</v>
      </c>
      <c r="F104" s="196" t="s">
        <v>165</v>
      </c>
      <c r="G104" s="193"/>
      <c r="H104" s="197">
        <v>210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139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129</v>
      </c>
    </row>
    <row r="105" spans="1:65" s="2" customFormat="1" ht="37.9" customHeight="1">
      <c r="A105" s="33"/>
      <c r="B105" s="34"/>
      <c r="C105" s="173" t="s">
        <v>166</v>
      </c>
      <c r="D105" s="173" t="s">
        <v>131</v>
      </c>
      <c r="E105" s="174" t="s">
        <v>167</v>
      </c>
      <c r="F105" s="175" t="s">
        <v>168</v>
      </c>
      <c r="G105" s="176" t="s">
        <v>162</v>
      </c>
      <c r="H105" s="177">
        <v>30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135</v>
      </c>
      <c r="AT105" s="185" t="s">
        <v>131</v>
      </c>
      <c r="AU105" s="185" t="s">
        <v>85</v>
      </c>
      <c r="AY105" s="16" t="s">
        <v>129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135</v>
      </c>
      <c r="BM105" s="185" t="s">
        <v>169</v>
      </c>
    </row>
    <row r="106" spans="1:65" s="2" customFormat="1" ht="11.25">
      <c r="A106" s="33"/>
      <c r="B106" s="34"/>
      <c r="C106" s="35"/>
      <c r="D106" s="187" t="s">
        <v>137</v>
      </c>
      <c r="E106" s="35"/>
      <c r="F106" s="188" t="s">
        <v>170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85</v>
      </c>
    </row>
    <row r="107" spans="1:65" s="13" customFormat="1" ht="11.25">
      <c r="B107" s="192"/>
      <c r="C107" s="193"/>
      <c r="D107" s="194" t="s">
        <v>139</v>
      </c>
      <c r="E107" s="195" t="s">
        <v>27</v>
      </c>
      <c r="F107" s="196" t="s">
        <v>171</v>
      </c>
      <c r="G107" s="193"/>
      <c r="H107" s="197">
        <v>30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139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129</v>
      </c>
    </row>
    <row r="108" spans="1:65" s="2" customFormat="1" ht="24.2" customHeight="1">
      <c r="A108" s="33"/>
      <c r="B108" s="34"/>
      <c r="C108" s="173" t="s">
        <v>172</v>
      </c>
      <c r="D108" s="173" t="s">
        <v>131</v>
      </c>
      <c r="E108" s="174" t="s">
        <v>173</v>
      </c>
      <c r="F108" s="175" t="s">
        <v>174</v>
      </c>
      <c r="G108" s="176" t="s">
        <v>175</v>
      </c>
      <c r="H108" s="177">
        <v>11.7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135</v>
      </c>
      <c r="AT108" s="185" t="s">
        <v>131</v>
      </c>
      <c r="AU108" s="185" t="s">
        <v>85</v>
      </c>
      <c r="AY108" s="16" t="s">
        <v>129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135</v>
      </c>
      <c r="BM108" s="185" t="s">
        <v>176</v>
      </c>
    </row>
    <row r="109" spans="1:65" s="2" customFormat="1" ht="11.25">
      <c r="A109" s="33"/>
      <c r="B109" s="34"/>
      <c r="C109" s="35"/>
      <c r="D109" s="187" t="s">
        <v>137</v>
      </c>
      <c r="E109" s="35"/>
      <c r="F109" s="188" t="s">
        <v>177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85</v>
      </c>
    </row>
    <row r="110" spans="1:65" s="13" customFormat="1" ht="11.25">
      <c r="B110" s="192"/>
      <c r="C110" s="193"/>
      <c r="D110" s="194" t="s">
        <v>139</v>
      </c>
      <c r="E110" s="195" t="s">
        <v>27</v>
      </c>
      <c r="F110" s="196" t="s">
        <v>178</v>
      </c>
      <c r="G110" s="193"/>
      <c r="H110" s="197">
        <v>11.7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139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129</v>
      </c>
    </row>
    <row r="111" spans="1:65" s="2" customFormat="1" ht="37.9" customHeight="1">
      <c r="A111" s="33"/>
      <c r="B111" s="34"/>
      <c r="C111" s="173" t="s">
        <v>179</v>
      </c>
      <c r="D111" s="173" t="s">
        <v>131</v>
      </c>
      <c r="E111" s="174" t="s">
        <v>180</v>
      </c>
      <c r="F111" s="175" t="s">
        <v>181</v>
      </c>
      <c r="G111" s="176" t="s">
        <v>175</v>
      </c>
      <c r="H111" s="177">
        <v>26.19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135</v>
      </c>
      <c r="AT111" s="185" t="s">
        <v>131</v>
      </c>
      <c r="AU111" s="185" t="s">
        <v>85</v>
      </c>
      <c r="AY111" s="16" t="s">
        <v>129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135</v>
      </c>
      <c r="BM111" s="185" t="s">
        <v>182</v>
      </c>
    </row>
    <row r="112" spans="1:65" s="2" customFormat="1" ht="11.25">
      <c r="A112" s="33"/>
      <c r="B112" s="34"/>
      <c r="C112" s="35"/>
      <c r="D112" s="187" t="s">
        <v>137</v>
      </c>
      <c r="E112" s="35"/>
      <c r="F112" s="188" t="s">
        <v>183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85</v>
      </c>
    </row>
    <row r="113" spans="1:65" s="13" customFormat="1" ht="11.25">
      <c r="B113" s="192"/>
      <c r="C113" s="193"/>
      <c r="D113" s="194" t="s">
        <v>139</v>
      </c>
      <c r="E113" s="195" t="s">
        <v>27</v>
      </c>
      <c r="F113" s="196" t="s">
        <v>184</v>
      </c>
      <c r="G113" s="193"/>
      <c r="H113" s="197">
        <v>26.19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139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129</v>
      </c>
    </row>
    <row r="114" spans="1:65" s="2" customFormat="1" ht="37.9" customHeight="1">
      <c r="A114" s="33"/>
      <c r="B114" s="34"/>
      <c r="C114" s="173" t="s">
        <v>185</v>
      </c>
      <c r="D114" s="173" t="s">
        <v>131</v>
      </c>
      <c r="E114" s="174" t="s">
        <v>186</v>
      </c>
      <c r="F114" s="175" t="s">
        <v>187</v>
      </c>
      <c r="G114" s="176" t="s">
        <v>175</v>
      </c>
      <c r="H114" s="177">
        <v>209.52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135</v>
      </c>
      <c r="AT114" s="185" t="s">
        <v>131</v>
      </c>
      <c r="AU114" s="185" t="s">
        <v>85</v>
      </c>
      <c r="AY114" s="16" t="s">
        <v>129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135</v>
      </c>
      <c r="BM114" s="185" t="s">
        <v>188</v>
      </c>
    </row>
    <row r="115" spans="1:65" s="2" customFormat="1" ht="11.25">
      <c r="A115" s="33"/>
      <c r="B115" s="34"/>
      <c r="C115" s="35"/>
      <c r="D115" s="187" t="s">
        <v>137</v>
      </c>
      <c r="E115" s="35"/>
      <c r="F115" s="188" t="s">
        <v>189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85</v>
      </c>
    </row>
    <row r="116" spans="1:65" s="13" customFormat="1" ht="11.25">
      <c r="B116" s="192"/>
      <c r="C116" s="193"/>
      <c r="D116" s="194" t="s">
        <v>139</v>
      </c>
      <c r="E116" s="195" t="s">
        <v>27</v>
      </c>
      <c r="F116" s="196" t="s">
        <v>190</v>
      </c>
      <c r="G116" s="193"/>
      <c r="H116" s="197">
        <v>209.52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139</v>
      </c>
      <c r="AU116" s="203" t="s">
        <v>85</v>
      </c>
      <c r="AV116" s="13" t="s">
        <v>85</v>
      </c>
      <c r="AW116" s="13" t="s">
        <v>34</v>
      </c>
      <c r="AX116" s="13" t="s">
        <v>82</v>
      </c>
      <c r="AY116" s="203" t="s">
        <v>129</v>
      </c>
    </row>
    <row r="117" spans="1:65" s="2" customFormat="1" ht="24.2" customHeight="1">
      <c r="A117" s="33"/>
      <c r="B117" s="34"/>
      <c r="C117" s="173" t="s">
        <v>191</v>
      </c>
      <c r="D117" s="173" t="s">
        <v>131</v>
      </c>
      <c r="E117" s="174" t="s">
        <v>192</v>
      </c>
      <c r="F117" s="175" t="s">
        <v>193</v>
      </c>
      <c r="G117" s="176" t="s">
        <v>194</v>
      </c>
      <c r="H117" s="177">
        <v>52.38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135</v>
      </c>
      <c r="AT117" s="185" t="s">
        <v>131</v>
      </c>
      <c r="AU117" s="185" t="s">
        <v>85</v>
      </c>
      <c r="AY117" s="16" t="s">
        <v>129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135</v>
      </c>
      <c r="BM117" s="185" t="s">
        <v>195</v>
      </c>
    </row>
    <row r="118" spans="1:65" s="2" customFormat="1" ht="11.25">
      <c r="A118" s="33"/>
      <c r="B118" s="34"/>
      <c r="C118" s="35"/>
      <c r="D118" s="187" t="s">
        <v>137</v>
      </c>
      <c r="E118" s="35"/>
      <c r="F118" s="188" t="s">
        <v>196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137</v>
      </c>
      <c r="AU118" s="16" t="s">
        <v>85</v>
      </c>
    </row>
    <row r="119" spans="1:65" s="13" customFormat="1" ht="11.25">
      <c r="B119" s="192"/>
      <c r="C119" s="193"/>
      <c r="D119" s="194" t="s">
        <v>139</v>
      </c>
      <c r="E119" s="195" t="s">
        <v>27</v>
      </c>
      <c r="F119" s="196" t="s">
        <v>197</v>
      </c>
      <c r="G119" s="193"/>
      <c r="H119" s="197">
        <v>52.38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139</v>
      </c>
      <c r="AU119" s="203" t="s">
        <v>85</v>
      </c>
      <c r="AV119" s="13" t="s">
        <v>85</v>
      </c>
      <c r="AW119" s="13" t="s">
        <v>34</v>
      </c>
      <c r="AX119" s="13" t="s">
        <v>82</v>
      </c>
      <c r="AY119" s="203" t="s">
        <v>129</v>
      </c>
    </row>
    <row r="120" spans="1:65" s="2" customFormat="1" ht="16.5" customHeight="1">
      <c r="A120" s="33"/>
      <c r="B120" s="34"/>
      <c r="C120" s="205" t="s">
        <v>198</v>
      </c>
      <c r="D120" s="205" t="s">
        <v>199</v>
      </c>
      <c r="E120" s="206" t="s">
        <v>200</v>
      </c>
      <c r="F120" s="207" t="s">
        <v>201</v>
      </c>
      <c r="G120" s="208" t="s">
        <v>194</v>
      </c>
      <c r="H120" s="209">
        <v>8.5999999999999993E-2</v>
      </c>
      <c r="I120" s="210"/>
      <c r="J120" s="211">
        <f>ROUND(I120*H120,2)</f>
        <v>0</v>
      </c>
      <c r="K120" s="212"/>
      <c r="L120" s="213"/>
      <c r="M120" s="214" t="s">
        <v>27</v>
      </c>
      <c r="N120" s="215" t="s">
        <v>45</v>
      </c>
      <c r="O120" s="63"/>
      <c r="P120" s="183">
        <f>O120*H120</f>
        <v>0</v>
      </c>
      <c r="Q120" s="183">
        <v>1</v>
      </c>
      <c r="R120" s="183">
        <f>Q120*H120</f>
        <v>8.5999999999999993E-2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179</v>
      </c>
      <c r="AT120" s="185" t="s">
        <v>199</v>
      </c>
      <c r="AU120" s="185" t="s">
        <v>85</v>
      </c>
      <c r="AY120" s="16" t="s">
        <v>129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135</v>
      </c>
      <c r="BM120" s="185" t="s">
        <v>202</v>
      </c>
    </row>
    <row r="121" spans="1:65" s="2" customFormat="1" ht="19.5">
      <c r="A121" s="33"/>
      <c r="B121" s="34"/>
      <c r="C121" s="35"/>
      <c r="D121" s="194" t="s">
        <v>151</v>
      </c>
      <c r="E121" s="35"/>
      <c r="F121" s="204" t="s">
        <v>203</v>
      </c>
      <c r="G121" s="35"/>
      <c r="H121" s="35"/>
      <c r="I121" s="189"/>
      <c r="J121" s="35"/>
      <c r="K121" s="35"/>
      <c r="L121" s="38"/>
      <c r="M121" s="190"/>
      <c r="N121" s="191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151</v>
      </c>
      <c r="AU121" s="16" t="s">
        <v>85</v>
      </c>
    </row>
    <row r="122" spans="1:65" s="13" customFormat="1" ht="11.25">
      <c r="B122" s="192"/>
      <c r="C122" s="193"/>
      <c r="D122" s="194" t="s">
        <v>139</v>
      </c>
      <c r="E122" s="195" t="s">
        <v>27</v>
      </c>
      <c r="F122" s="196" t="s">
        <v>204</v>
      </c>
      <c r="G122" s="193"/>
      <c r="H122" s="197">
        <v>34.5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139</v>
      </c>
      <c r="AU122" s="203" t="s">
        <v>85</v>
      </c>
      <c r="AV122" s="13" t="s">
        <v>85</v>
      </c>
      <c r="AW122" s="13" t="s">
        <v>34</v>
      </c>
      <c r="AX122" s="13" t="s">
        <v>82</v>
      </c>
      <c r="AY122" s="203" t="s">
        <v>129</v>
      </c>
    </row>
    <row r="123" spans="1:65" s="13" customFormat="1" ht="11.25">
      <c r="B123" s="192"/>
      <c r="C123" s="193"/>
      <c r="D123" s="194" t="s">
        <v>139</v>
      </c>
      <c r="E123" s="193"/>
      <c r="F123" s="196" t="s">
        <v>205</v>
      </c>
      <c r="G123" s="193"/>
      <c r="H123" s="197">
        <v>8.5999999999999993E-2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139</v>
      </c>
      <c r="AU123" s="203" t="s">
        <v>85</v>
      </c>
      <c r="AV123" s="13" t="s">
        <v>85</v>
      </c>
      <c r="AW123" s="13" t="s">
        <v>4</v>
      </c>
      <c r="AX123" s="13" t="s">
        <v>82</v>
      </c>
      <c r="AY123" s="203" t="s">
        <v>129</v>
      </c>
    </row>
    <row r="124" spans="1:65" s="2" customFormat="1" ht="24.2" customHeight="1">
      <c r="A124" s="33"/>
      <c r="B124" s="34"/>
      <c r="C124" s="173" t="s">
        <v>206</v>
      </c>
      <c r="D124" s="173" t="s">
        <v>131</v>
      </c>
      <c r="E124" s="174" t="s">
        <v>207</v>
      </c>
      <c r="F124" s="175" t="s">
        <v>208</v>
      </c>
      <c r="G124" s="176" t="s">
        <v>134</v>
      </c>
      <c r="H124" s="177">
        <v>115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135</v>
      </c>
      <c r="AT124" s="185" t="s">
        <v>131</v>
      </c>
      <c r="AU124" s="185" t="s">
        <v>85</v>
      </c>
      <c r="AY124" s="16" t="s">
        <v>129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135</v>
      </c>
      <c r="BM124" s="185" t="s">
        <v>209</v>
      </c>
    </row>
    <row r="125" spans="1:65" s="2" customFormat="1" ht="11.25">
      <c r="A125" s="33"/>
      <c r="B125" s="34"/>
      <c r="C125" s="35"/>
      <c r="D125" s="187" t="s">
        <v>137</v>
      </c>
      <c r="E125" s="35"/>
      <c r="F125" s="188" t="s">
        <v>210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85</v>
      </c>
    </row>
    <row r="126" spans="1:65" s="13" customFormat="1" ht="11.25">
      <c r="B126" s="192"/>
      <c r="C126" s="193"/>
      <c r="D126" s="194" t="s">
        <v>139</v>
      </c>
      <c r="E126" s="195" t="s">
        <v>27</v>
      </c>
      <c r="F126" s="196" t="s">
        <v>158</v>
      </c>
      <c r="G126" s="193"/>
      <c r="H126" s="197">
        <v>115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139</v>
      </c>
      <c r="AU126" s="203" t="s">
        <v>85</v>
      </c>
      <c r="AV126" s="13" t="s">
        <v>85</v>
      </c>
      <c r="AW126" s="13" t="s">
        <v>34</v>
      </c>
      <c r="AX126" s="13" t="s">
        <v>82</v>
      </c>
      <c r="AY126" s="203" t="s">
        <v>129</v>
      </c>
    </row>
    <row r="127" spans="1:65" s="2" customFormat="1" ht="24.2" customHeight="1">
      <c r="A127" s="33"/>
      <c r="B127" s="34"/>
      <c r="C127" s="173" t="s">
        <v>211</v>
      </c>
      <c r="D127" s="173" t="s">
        <v>131</v>
      </c>
      <c r="E127" s="174" t="s">
        <v>212</v>
      </c>
      <c r="F127" s="175" t="s">
        <v>213</v>
      </c>
      <c r="G127" s="176" t="s">
        <v>134</v>
      </c>
      <c r="H127" s="177">
        <v>115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135</v>
      </c>
      <c r="AT127" s="185" t="s">
        <v>131</v>
      </c>
      <c r="AU127" s="185" t="s">
        <v>85</v>
      </c>
      <c r="AY127" s="16" t="s">
        <v>129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135</v>
      </c>
      <c r="BM127" s="185" t="s">
        <v>214</v>
      </c>
    </row>
    <row r="128" spans="1:65" s="2" customFormat="1" ht="11.25">
      <c r="A128" s="33"/>
      <c r="B128" s="34"/>
      <c r="C128" s="35"/>
      <c r="D128" s="187" t="s">
        <v>137</v>
      </c>
      <c r="E128" s="35"/>
      <c r="F128" s="188" t="s">
        <v>215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85</v>
      </c>
    </row>
    <row r="129" spans="1:65" s="13" customFormat="1" ht="11.25">
      <c r="B129" s="192"/>
      <c r="C129" s="193"/>
      <c r="D129" s="194" t="s">
        <v>139</v>
      </c>
      <c r="E129" s="195" t="s">
        <v>27</v>
      </c>
      <c r="F129" s="196" t="s">
        <v>158</v>
      </c>
      <c r="G129" s="193"/>
      <c r="H129" s="197">
        <v>115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139</v>
      </c>
      <c r="AU129" s="203" t="s">
        <v>85</v>
      </c>
      <c r="AV129" s="13" t="s">
        <v>85</v>
      </c>
      <c r="AW129" s="13" t="s">
        <v>34</v>
      </c>
      <c r="AX129" s="13" t="s">
        <v>74</v>
      </c>
      <c r="AY129" s="203" t="s">
        <v>129</v>
      </c>
    </row>
    <row r="130" spans="1:65" s="2" customFormat="1" ht="16.5" customHeight="1">
      <c r="A130" s="33"/>
      <c r="B130" s="34"/>
      <c r="C130" s="205" t="s">
        <v>216</v>
      </c>
      <c r="D130" s="205" t="s">
        <v>199</v>
      </c>
      <c r="E130" s="206" t="s">
        <v>217</v>
      </c>
      <c r="F130" s="207" t="s">
        <v>218</v>
      </c>
      <c r="G130" s="208" t="s">
        <v>219</v>
      </c>
      <c r="H130" s="209">
        <v>5.75</v>
      </c>
      <c r="I130" s="210"/>
      <c r="J130" s="211">
        <f>ROUND(I130*H130,2)</f>
        <v>0</v>
      </c>
      <c r="K130" s="212"/>
      <c r="L130" s="213"/>
      <c r="M130" s="214" t="s">
        <v>27</v>
      </c>
      <c r="N130" s="215" t="s">
        <v>45</v>
      </c>
      <c r="O130" s="63"/>
      <c r="P130" s="183">
        <f>O130*H130</f>
        <v>0</v>
      </c>
      <c r="Q130" s="183">
        <v>1E-3</v>
      </c>
      <c r="R130" s="183">
        <f>Q130*H130</f>
        <v>5.7499999999999999E-3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179</v>
      </c>
      <c r="AT130" s="185" t="s">
        <v>199</v>
      </c>
      <c r="AU130" s="185" t="s">
        <v>85</v>
      </c>
      <c r="AY130" s="16" t="s">
        <v>129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135</v>
      </c>
      <c r="BM130" s="185" t="s">
        <v>220</v>
      </c>
    </row>
    <row r="131" spans="1:65" s="13" customFormat="1" ht="11.25">
      <c r="B131" s="192"/>
      <c r="C131" s="193"/>
      <c r="D131" s="194" t="s">
        <v>139</v>
      </c>
      <c r="E131" s="195" t="s">
        <v>27</v>
      </c>
      <c r="F131" s="196" t="s">
        <v>221</v>
      </c>
      <c r="G131" s="193"/>
      <c r="H131" s="197">
        <v>5.75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139</v>
      </c>
      <c r="AU131" s="203" t="s">
        <v>85</v>
      </c>
      <c r="AV131" s="13" t="s">
        <v>85</v>
      </c>
      <c r="AW131" s="13" t="s">
        <v>34</v>
      </c>
      <c r="AX131" s="13" t="s">
        <v>82</v>
      </c>
      <c r="AY131" s="203" t="s">
        <v>129</v>
      </c>
    </row>
    <row r="132" spans="1:65" s="12" customFormat="1" ht="22.9" customHeight="1">
      <c r="B132" s="157"/>
      <c r="C132" s="158"/>
      <c r="D132" s="159" t="s">
        <v>73</v>
      </c>
      <c r="E132" s="171" t="s">
        <v>159</v>
      </c>
      <c r="F132" s="171" t="s">
        <v>222</v>
      </c>
      <c r="G132" s="158"/>
      <c r="H132" s="158"/>
      <c r="I132" s="161"/>
      <c r="J132" s="172">
        <f>BK132</f>
        <v>0</v>
      </c>
      <c r="K132" s="158"/>
      <c r="L132" s="163"/>
      <c r="M132" s="164"/>
      <c r="N132" s="165"/>
      <c r="O132" s="165"/>
      <c r="P132" s="166">
        <f>SUM(P133:P149)</f>
        <v>0</v>
      </c>
      <c r="Q132" s="165"/>
      <c r="R132" s="166">
        <f>SUM(R133:R149)</f>
        <v>1.2993000000000001</v>
      </c>
      <c r="S132" s="165"/>
      <c r="T132" s="167">
        <f>SUM(T133:T149)</f>
        <v>0</v>
      </c>
      <c r="AR132" s="168" t="s">
        <v>82</v>
      </c>
      <c r="AT132" s="169" t="s">
        <v>73</v>
      </c>
      <c r="AU132" s="169" t="s">
        <v>82</v>
      </c>
      <c r="AY132" s="168" t="s">
        <v>129</v>
      </c>
      <c r="BK132" s="170">
        <f>SUM(BK133:BK149)</f>
        <v>0</v>
      </c>
    </row>
    <row r="133" spans="1:65" s="2" customFormat="1" ht="24.2" customHeight="1">
      <c r="A133" s="33"/>
      <c r="B133" s="34"/>
      <c r="C133" s="173" t="s">
        <v>8</v>
      </c>
      <c r="D133" s="173" t="s">
        <v>131</v>
      </c>
      <c r="E133" s="174" t="s">
        <v>223</v>
      </c>
      <c r="F133" s="175" t="s">
        <v>224</v>
      </c>
      <c r="G133" s="176" t="s">
        <v>134</v>
      </c>
      <c r="H133" s="177">
        <v>100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135</v>
      </c>
      <c r="AT133" s="185" t="s">
        <v>131</v>
      </c>
      <c r="AU133" s="185" t="s">
        <v>85</v>
      </c>
      <c r="AY133" s="16" t="s">
        <v>129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135</v>
      </c>
      <c r="BM133" s="185" t="s">
        <v>225</v>
      </c>
    </row>
    <row r="134" spans="1:65" s="2" customFormat="1" ht="11.25">
      <c r="A134" s="33"/>
      <c r="B134" s="34"/>
      <c r="C134" s="35"/>
      <c r="D134" s="187" t="s">
        <v>137</v>
      </c>
      <c r="E134" s="35"/>
      <c r="F134" s="188" t="s">
        <v>226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2" customFormat="1" ht="19.5">
      <c r="A135" s="33"/>
      <c r="B135" s="34"/>
      <c r="C135" s="35"/>
      <c r="D135" s="194" t="s">
        <v>151</v>
      </c>
      <c r="E135" s="35"/>
      <c r="F135" s="204" t="s">
        <v>227</v>
      </c>
      <c r="G135" s="35"/>
      <c r="H135" s="35"/>
      <c r="I135" s="189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151</v>
      </c>
      <c r="AU135" s="16" t="s">
        <v>85</v>
      </c>
    </row>
    <row r="136" spans="1:65" s="13" customFormat="1" ht="11.25">
      <c r="B136" s="192"/>
      <c r="C136" s="193"/>
      <c r="D136" s="194" t="s">
        <v>139</v>
      </c>
      <c r="E136" s="195" t="s">
        <v>27</v>
      </c>
      <c r="F136" s="196" t="s">
        <v>228</v>
      </c>
      <c r="G136" s="193"/>
      <c r="H136" s="197">
        <v>100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139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129</v>
      </c>
    </row>
    <row r="137" spans="1:65" s="2" customFormat="1" ht="24.2" customHeight="1">
      <c r="A137" s="33"/>
      <c r="B137" s="34"/>
      <c r="C137" s="173" t="s">
        <v>229</v>
      </c>
      <c r="D137" s="173" t="s">
        <v>131</v>
      </c>
      <c r="E137" s="174" t="s">
        <v>230</v>
      </c>
      <c r="F137" s="175" t="s">
        <v>231</v>
      </c>
      <c r="G137" s="176" t="s">
        <v>134</v>
      </c>
      <c r="H137" s="177">
        <v>1830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135</v>
      </c>
      <c r="AT137" s="185" t="s">
        <v>131</v>
      </c>
      <c r="AU137" s="185" t="s">
        <v>85</v>
      </c>
      <c r="AY137" s="16" t="s">
        <v>129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135</v>
      </c>
      <c r="BM137" s="185" t="s">
        <v>232</v>
      </c>
    </row>
    <row r="138" spans="1:65" s="2" customFormat="1" ht="11.25">
      <c r="A138" s="33"/>
      <c r="B138" s="34"/>
      <c r="C138" s="35"/>
      <c r="D138" s="187" t="s">
        <v>137</v>
      </c>
      <c r="E138" s="35"/>
      <c r="F138" s="188" t="s">
        <v>233</v>
      </c>
      <c r="G138" s="35"/>
      <c r="H138" s="35"/>
      <c r="I138" s="189"/>
      <c r="J138" s="35"/>
      <c r="K138" s="35"/>
      <c r="L138" s="38"/>
      <c r="M138" s="190"/>
      <c r="N138" s="191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137</v>
      </c>
      <c r="AU138" s="16" t="s">
        <v>85</v>
      </c>
    </row>
    <row r="139" spans="1:65" s="13" customFormat="1" ht="11.25">
      <c r="B139" s="192"/>
      <c r="C139" s="193"/>
      <c r="D139" s="194" t="s">
        <v>139</v>
      </c>
      <c r="E139" s="195" t="s">
        <v>27</v>
      </c>
      <c r="F139" s="196" t="s">
        <v>145</v>
      </c>
      <c r="G139" s="193"/>
      <c r="H139" s="197">
        <v>1830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139</v>
      </c>
      <c r="AU139" s="203" t="s">
        <v>85</v>
      </c>
      <c r="AV139" s="13" t="s">
        <v>85</v>
      </c>
      <c r="AW139" s="13" t="s">
        <v>34</v>
      </c>
      <c r="AX139" s="13" t="s">
        <v>82</v>
      </c>
      <c r="AY139" s="203" t="s">
        <v>129</v>
      </c>
    </row>
    <row r="140" spans="1:65" s="2" customFormat="1" ht="16.5" customHeight="1">
      <c r="A140" s="33"/>
      <c r="B140" s="34"/>
      <c r="C140" s="173" t="s">
        <v>140</v>
      </c>
      <c r="D140" s="173" t="s">
        <v>131</v>
      </c>
      <c r="E140" s="174" t="s">
        <v>234</v>
      </c>
      <c r="F140" s="175" t="s">
        <v>235</v>
      </c>
      <c r="G140" s="176" t="s">
        <v>134</v>
      </c>
      <c r="H140" s="177">
        <v>1830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135</v>
      </c>
      <c r="AT140" s="185" t="s">
        <v>131</v>
      </c>
      <c r="AU140" s="185" t="s">
        <v>85</v>
      </c>
      <c r="AY140" s="16" t="s">
        <v>129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135</v>
      </c>
      <c r="BM140" s="185" t="s">
        <v>236</v>
      </c>
    </row>
    <row r="141" spans="1:65" s="2" customFormat="1" ht="11.25">
      <c r="A141" s="33"/>
      <c r="B141" s="34"/>
      <c r="C141" s="35"/>
      <c r="D141" s="187" t="s">
        <v>137</v>
      </c>
      <c r="E141" s="35"/>
      <c r="F141" s="188" t="s">
        <v>237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13" customFormat="1" ht="11.25">
      <c r="B142" s="192"/>
      <c r="C142" s="193"/>
      <c r="D142" s="194" t="s">
        <v>139</v>
      </c>
      <c r="E142" s="195" t="s">
        <v>27</v>
      </c>
      <c r="F142" s="196" t="s">
        <v>145</v>
      </c>
      <c r="G142" s="193"/>
      <c r="H142" s="197">
        <v>1830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139</v>
      </c>
      <c r="AU142" s="203" t="s">
        <v>85</v>
      </c>
      <c r="AV142" s="13" t="s">
        <v>85</v>
      </c>
      <c r="AW142" s="13" t="s">
        <v>34</v>
      </c>
      <c r="AX142" s="13" t="s">
        <v>82</v>
      </c>
      <c r="AY142" s="203" t="s">
        <v>129</v>
      </c>
    </row>
    <row r="143" spans="1:65" s="2" customFormat="1" ht="16.5" customHeight="1">
      <c r="A143" s="33"/>
      <c r="B143" s="34"/>
      <c r="C143" s="173" t="s">
        <v>238</v>
      </c>
      <c r="D143" s="173" t="s">
        <v>131</v>
      </c>
      <c r="E143" s="174" t="s">
        <v>239</v>
      </c>
      <c r="F143" s="175" t="s">
        <v>240</v>
      </c>
      <c r="G143" s="176" t="s">
        <v>134</v>
      </c>
      <c r="H143" s="177">
        <v>1830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7.1000000000000002E-4</v>
      </c>
      <c r="R143" s="183">
        <f>Q143*H143</f>
        <v>1.2993000000000001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135</v>
      </c>
      <c r="AT143" s="185" t="s">
        <v>131</v>
      </c>
      <c r="AU143" s="185" t="s">
        <v>85</v>
      </c>
      <c r="AY143" s="16" t="s">
        <v>129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135</v>
      </c>
      <c r="BM143" s="185" t="s">
        <v>241</v>
      </c>
    </row>
    <row r="144" spans="1:65" s="2" customFormat="1" ht="11.25">
      <c r="A144" s="33"/>
      <c r="B144" s="34"/>
      <c r="C144" s="35"/>
      <c r="D144" s="187" t="s">
        <v>137</v>
      </c>
      <c r="E144" s="35"/>
      <c r="F144" s="188" t="s">
        <v>242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137</v>
      </c>
      <c r="AU144" s="16" t="s">
        <v>85</v>
      </c>
    </row>
    <row r="145" spans="1:65" s="13" customFormat="1" ht="11.25">
      <c r="B145" s="192"/>
      <c r="C145" s="193"/>
      <c r="D145" s="194" t="s">
        <v>139</v>
      </c>
      <c r="E145" s="195" t="s">
        <v>27</v>
      </c>
      <c r="F145" s="196" t="s">
        <v>145</v>
      </c>
      <c r="G145" s="193"/>
      <c r="H145" s="197">
        <v>1830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139</v>
      </c>
      <c r="AU145" s="203" t="s">
        <v>85</v>
      </c>
      <c r="AV145" s="13" t="s">
        <v>85</v>
      </c>
      <c r="AW145" s="13" t="s">
        <v>34</v>
      </c>
      <c r="AX145" s="13" t="s">
        <v>82</v>
      </c>
      <c r="AY145" s="203" t="s">
        <v>129</v>
      </c>
    </row>
    <row r="146" spans="1:65" s="2" customFormat="1" ht="24.2" customHeight="1">
      <c r="A146" s="33"/>
      <c r="B146" s="34"/>
      <c r="C146" s="173" t="s">
        <v>243</v>
      </c>
      <c r="D146" s="173" t="s">
        <v>131</v>
      </c>
      <c r="E146" s="174" t="s">
        <v>244</v>
      </c>
      <c r="F146" s="175" t="s">
        <v>245</v>
      </c>
      <c r="G146" s="176" t="s">
        <v>134</v>
      </c>
      <c r="H146" s="177">
        <v>1830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135</v>
      </c>
      <c r="AT146" s="185" t="s">
        <v>131</v>
      </c>
      <c r="AU146" s="185" t="s">
        <v>85</v>
      </c>
      <c r="AY146" s="16" t="s">
        <v>129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135</v>
      </c>
      <c r="BM146" s="185" t="s">
        <v>246</v>
      </c>
    </row>
    <row r="147" spans="1:65" s="2" customFormat="1" ht="11.25">
      <c r="A147" s="33"/>
      <c r="B147" s="34"/>
      <c r="C147" s="35"/>
      <c r="D147" s="187" t="s">
        <v>137</v>
      </c>
      <c r="E147" s="35"/>
      <c r="F147" s="188" t="s">
        <v>247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137</v>
      </c>
      <c r="AU147" s="16" t="s">
        <v>85</v>
      </c>
    </row>
    <row r="148" spans="1:65" s="2" customFormat="1" ht="19.5">
      <c r="A148" s="33"/>
      <c r="B148" s="34"/>
      <c r="C148" s="35"/>
      <c r="D148" s="194" t="s">
        <v>151</v>
      </c>
      <c r="E148" s="35"/>
      <c r="F148" s="204" t="s">
        <v>248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151</v>
      </c>
      <c r="AU148" s="16" t="s">
        <v>85</v>
      </c>
    </row>
    <row r="149" spans="1:65" s="13" customFormat="1" ht="11.25">
      <c r="B149" s="192"/>
      <c r="C149" s="193"/>
      <c r="D149" s="194" t="s">
        <v>139</v>
      </c>
      <c r="E149" s="195" t="s">
        <v>27</v>
      </c>
      <c r="F149" s="196" t="s">
        <v>145</v>
      </c>
      <c r="G149" s="193"/>
      <c r="H149" s="197">
        <v>1830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139</v>
      </c>
      <c r="AU149" s="203" t="s">
        <v>85</v>
      </c>
      <c r="AV149" s="13" t="s">
        <v>85</v>
      </c>
      <c r="AW149" s="13" t="s">
        <v>34</v>
      </c>
      <c r="AX149" s="13" t="s">
        <v>82</v>
      </c>
      <c r="AY149" s="203" t="s">
        <v>129</v>
      </c>
    </row>
    <row r="150" spans="1:65" s="12" customFormat="1" ht="22.9" customHeight="1">
      <c r="B150" s="157"/>
      <c r="C150" s="158"/>
      <c r="D150" s="159" t="s">
        <v>73</v>
      </c>
      <c r="E150" s="171" t="s">
        <v>179</v>
      </c>
      <c r="F150" s="171" t="s">
        <v>249</v>
      </c>
      <c r="G150" s="158"/>
      <c r="H150" s="158"/>
      <c r="I150" s="161"/>
      <c r="J150" s="172">
        <f>BK150</f>
        <v>0</v>
      </c>
      <c r="K150" s="158"/>
      <c r="L150" s="163"/>
      <c r="M150" s="164"/>
      <c r="N150" s="165"/>
      <c r="O150" s="165"/>
      <c r="P150" s="166">
        <f>SUM(P151:P159)</f>
        <v>0</v>
      </c>
      <c r="Q150" s="165"/>
      <c r="R150" s="166">
        <f>SUM(R151:R159)</f>
        <v>6.1922600000000001</v>
      </c>
      <c r="S150" s="165"/>
      <c r="T150" s="167">
        <f>SUM(T151:T159)</f>
        <v>1.92</v>
      </c>
      <c r="AR150" s="168" t="s">
        <v>82</v>
      </c>
      <c r="AT150" s="169" t="s">
        <v>73</v>
      </c>
      <c r="AU150" s="169" t="s">
        <v>82</v>
      </c>
      <c r="AY150" s="168" t="s">
        <v>129</v>
      </c>
      <c r="BK150" s="170">
        <f>SUM(BK151:BK159)</f>
        <v>0</v>
      </c>
    </row>
    <row r="151" spans="1:65" s="2" customFormat="1" ht="24.2" customHeight="1">
      <c r="A151" s="33"/>
      <c r="B151" s="34"/>
      <c r="C151" s="173" t="s">
        <v>250</v>
      </c>
      <c r="D151" s="173" t="s">
        <v>131</v>
      </c>
      <c r="E151" s="174" t="s">
        <v>251</v>
      </c>
      <c r="F151" s="175" t="s">
        <v>252</v>
      </c>
      <c r="G151" s="176" t="s">
        <v>175</v>
      </c>
      <c r="H151" s="177">
        <v>1</v>
      </c>
      <c r="I151" s="178"/>
      <c r="J151" s="179">
        <f>ROUND(I151*H151,2)</f>
        <v>0</v>
      </c>
      <c r="K151" s="180"/>
      <c r="L151" s="38"/>
      <c r="M151" s="181" t="s">
        <v>27</v>
      </c>
      <c r="N151" s="182" t="s">
        <v>45</v>
      </c>
      <c r="O151" s="63"/>
      <c r="P151" s="183">
        <f>O151*H151</f>
        <v>0</v>
      </c>
      <c r="Q151" s="183">
        <v>0</v>
      </c>
      <c r="R151" s="183">
        <f>Q151*H151</f>
        <v>0</v>
      </c>
      <c r="S151" s="183">
        <v>1.92</v>
      </c>
      <c r="T151" s="184">
        <f>S151*H151</f>
        <v>1.92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5" t="s">
        <v>135</v>
      </c>
      <c r="AT151" s="185" t="s">
        <v>131</v>
      </c>
      <c r="AU151" s="185" t="s">
        <v>85</v>
      </c>
      <c r="AY151" s="16" t="s">
        <v>129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82</v>
      </c>
      <c r="BK151" s="186">
        <f>ROUND(I151*H151,2)</f>
        <v>0</v>
      </c>
      <c r="BL151" s="16" t="s">
        <v>135</v>
      </c>
      <c r="BM151" s="185" t="s">
        <v>253</v>
      </c>
    </row>
    <row r="152" spans="1:65" s="13" customFormat="1" ht="11.25">
      <c r="B152" s="192"/>
      <c r="C152" s="193"/>
      <c r="D152" s="194" t="s">
        <v>139</v>
      </c>
      <c r="E152" s="195" t="s">
        <v>27</v>
      </c>
      <c r="F152" s="196" t="s">
        <v>82</v>
      </c>
      <c r="G152" s="193"/>
      <c r="H152" s="197">
        <v>1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139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129</v>
      </c>
    </row>
    <row r="153" spans="1:65" s="2" customFormat="1" ht="24.2" customHeight="1">
      <c r="A153" s="33"/>
      <c r="B153" s="34"/>
      <c r="C153" s="173" t="s">
        <v>7</v>
      </c>
      <c r="D153" s="173" t="s">
        <v>131</v>
      </c>
      <c r="E153" s="174" t="s">
        <v>254</v>
      </c>
      <c r="F153" s="175" t="s">
        <v>255</v>
      </c>
      <c r="G153" s="176" t="s">
        <v>256</v>
      </c>
      <c r="H153" s="177">
        <v>1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0.34089999999999998</v>
      </c>
      <c r="R153" s="183">
        <f>Q153*H153</f>
        <v>0.34089999999999998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135</v>
      </c>
      <c r="AT153" s="185" t="s">
        <v>131</v>
      </c>
      <c r="AU153" s="185" t="s">
        <v>85</v>
      </c>
      <c r="AY153" s="16" t="s">
        <v>129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135</v>
      </c>
      <c r="BM153" s="185" t="s">
        <v>257</v>
      </c>
    </row>
    <row r="154" spans="1:65" s="2" customFormat="1" ht="19.5">
      <c r="A154" s="33"/>
      <c r="B154" s="34"/>
      <c r="C154" s="35"/>
      <c r="D154" s="194" t="s">
        <v>151</v>
      </c>
      <c r="E154" s="35"/>
      <c r="F154" s="204" t="s">
        <v>258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151</v>
      </c>
      <c r="AU154" s="16" t="s">
        <v>85</v>
      </c>
    </row>
    <row r="155" spans="1:65" s="13" customFormat="1" ht="11.25">
      <c r="B155" s="192"/>
      <c r="C155" s="193"/>
      <c r="D155" s="194" t="s">
        <v>139</v>
      </c>
      <c r="E155" s="195" t="s">
        <v>27</v>
      </c>
      <c r="F155" s="196" t="s">
        <v>82</v>
      </c>
      <c r="G155" s="193"/>
      <c r="H155" s="197">
        <v>1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139</v>
      </c>
      <c r="AU155" s="203" t="s">
        <v>85</v>
      </c>
      <c r="AV155" s="13" t="s">
        <v>85</v>
      </c>
      <c r="AW155" s="13" t="s">
        <v>34</v>
      </c>
      <c r="AX155" s="13" t="s">
        <v>74</v>
      </c>
      <c r="AY155" s="203" t="s">
        <v>129</v>
      </c>
    </row>
    <row r="156" spans="1:65" s="2" customFormat="1" ht="16.5" customHeight="1">
      <c r="A156" s="33"/>
      <c r="B156" s="34"/>
      <c r="C156" s="173" t="s">
        <v>259</v>
      </c>
      <c r="D156" s="173" t="s">
        <v>131</v>
      </c>
      <c r="E156" s="174" t="s">
        <v>260</v>
      </c>
      <c r="F156" s="175" t="s">
        <v>261</v>
      </c>
      <c r="G156" s="176" t="s">
        <v>256</v>
      </c>
      <c r="H156" s="177">
        <v>5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0.42368</v>
      </c>
      <c r="R156" s="183">
        <f>Q156*H156</f>
        <v>2.1183999999999998</v>
      </c>
      <c r="S156" s="183">
        <v>0</v>
      </c>
      <c r="T156" s="18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135</v>
      </c>
      <c r="AT156" s="185" t="s">
        <v>131</v>
      </c>
      <c r="AU156" s="185" t="s">
        <v>85</v>
      </c>
      <c r="AY156" s="16" t="s">
        <v>129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135</v>
      </c>
      <c r="BM156" s="185" t="s">
        <v>262</v>
      </c>
    </row>
    <row r="157" spans="1:65" s="13" customFormat="1" ht="11.25">
      <c r="B157" s="192"/>
      <c r="C157" s="193"/>
      <c r="D157" s="194" t="s">
        <v>139</v>
      </c>
      <c r="E157" s="195" t="s">
        <v>27</v>
      </c>
      <c r="F157" s="196" t="s">
        <v>159</v>
      </c>
      <c r="G157" s="193"/>
      <c r="H157" s="197">
        <v>5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139</v>
      </c>
      <c r="AU157" s="203" t="s">
        <v>85</v>
      </c>
      <c r="AV157" s="13" t="s">
        <v>85</v>
      </c>
      <c r="AW157" s="13" t="s">
        <v>34</v>
      </c>
      <c r="AX157" s="13" t="s">
        <v>82</v>
      </c>
      <c r="AY157" s="203" t="s">
        <v>129</v>
      </c>
    </row>
    <row r="158" spans="1:65" s="2" customFormat="1" ht="24.2" customHeight="1">
      <c r="A158" s="33"/>
      <c r="B158" s="34"/>
      <c r="C158" s="173" t="s">
        <v>263</v>
      </c>
      <c r="D158" s="173" t="s">
        <v>131</v>
      </c>
      <c r="E158" s="174" t="s">
        <v>264</v>
      </c>
      <c r="F158" s="175" t="s">
        <v>265</v>
      </c>
      <c r="G158" s="176" t="s">
        <v>256</v>
      </c>
      <c r="H158" s="177">
        <v>12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0.31108000000000002</v>
      </c>
      <c r="R158" s="183">
        <f>Q158*H158</f>
        <v>3.7329600000000003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135</v>
      </c>
      <c r="AT158" s="185" t="s">
        <v>131</v>
      </c>
      <c r="AU158" s="185" t="s">
        <v>85</v>
      </c>
      <c r="AY158" s="16" t="s">
        <v>129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135</v>
      </c>
      <c r="BM158" s="185" t="s">
        <v>266</v>
      </c>
    </row>
    <row r="159" spans="1:65" s="13" customFormat="1" ht="11.25">
      <c r="B159" s="192"/>
      <c r="C159" s="193"/>
      <c r="D159" s="194" t="s">
        <v>139</v>
      </c>
      <c r="E159" s="195" t="s">
        <v>27</v>
      </c>
      <c r="F159" s="196" t="s">
        <v>206</v>
      </c>
      <c r="G159" s="193"/>
      <c r="H159" s="197">
        <v>12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139</v>
      </c>
      <c r="AU159" s="203" t="s">
        <v>85</v>
      </c>
      <c r="AV159" s="13" t="s">
        <v>85</v>
      </c>
      <c r="AW159" s="13" t="s">
        <v>34</v>
      </c>
      <c r="AX159" s="13" t="s">
        <v>82</v>
      </c>
      <c r="AY159" s="203" t="s">
        <v>129</v>
      </c>
    </row>
    <row r="160" spans="1:65" s="12" customFormat="1" ht="22.9" customHeight="1">
      <c r="B160" s="157"/>
      <c r="C160" s="158"/>
      <c r="D160" s="159" t="s">
        <v>73</v>
      </c>
      <c r="E160" s="171" t="s">
        <v>185</v>
      </c>
      <c r="F160" s="171" t="s">
        <v>267</v>
      </c>
      <c r="G160" s="158"/>
      <c r="H160" s="158"/>
      <c r="I160" s="161"/>
      <c r="J160" s="172">
        <f>BK160</f>
        <v>0</v>
      </c>
      <c r="K160" s="158"/>
      <c r="L160" s="163"/>
      <c r="M160" s="164"/>
      <c r="N160" s="165"/>
      <c r="O160" s="165"/>
      <c r="P160" s="166">
        <f>P161+SUM(P162:P188)</f>
        <v>0</v>
      </c>
      <c r="Q160" s="165"/>
      <c r="R160" s="166">
        <f>R161+SUM(R162:R188)</f>
        <v>48.070709999999998</v>
      </c>
      <c r="S160" s="165"/>
      <c r="T160" s="167">
        <f>T161+SUM(T162:T188)</f>
        <v>36.6</v>
      </c>
      <c r="AR160" s="168" t="s">
        <v>82</v>
      </c>
      <c r="AT160" s="169" t="s">
        <v>73</v>
      </c>
      <c r="AU160" s="169" t="s">
        <v>82</v>
      </c>
      <c r="AY160" s="168" t="s">
        <v>129</v>
      </c>
      <c r="BK160" s="170">
        <f>BK161+SUM(BK162:BK188)</f>
        <v>0</v>
      </c>
    </row>
    <row r="161" spans="1:65" s="2" customFormat="1" ht="24.2" customHeight="1">
      <c r="A161" s="33"/>
      <c r="B161" s="34"/>
      <c r="C161" s="173" t="s">
        <v>268</v>
      </c>
      <c r="D161" s="173" t="s">
        <v>131</v>
      </c>
      <c r="E161" s="174" t="s">
        <v>269</v>
      </c>
      <c r="F161" s="175" t="s">
        <v>270</v>
      </c>
      <c r="G161" s="176" t="s">
        <v>162</v>
      </c>
      <c r="H161" s="177">
        <v>180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0.15540000000000001</v>
      </c>
      <c r="R161" s="183">
        <f>Q161*H161</f>
        <v>27.972000000000001</v>
      </c>
      <c r="S161" s="183">
        <v>0</v>
      </c>
      <c r="T161" s="18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135</v>
      </c>
      <c r="AT161" s="185" t="s">
        <v>131</v>
      </c>
      <c r="AU161" s="185" t="s">
        <v>85</v>
      </c>
      <c r="AY161" s="16" t="s">
        <v>129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135</v>
      </c>
      <c r="BM161" s="185" t="s">
        <v>271</v>
      </c>
    </row>
    <row r="162" spans="1:65" s="2" customFormat="1" ht="11.25">
      <c r="A162" s="33"/>
      <c r="B162" s="34"/>
      <c r="C162" s="35"/>
      <c r="D162" s="187" t="s">
        <v>137</v>
      </c>
      <c r="E162" s="35"/>
      <c r="F162" s="188" t="s">
        <v>272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85</v>
      </c>
    </row>
    <row r="163" spans="1:65" s="13" customFormat="1" ht="11.25">
      <c r="B163" s="192"/>
      <c r="C163" s="193"/>
      <c r="D163" s="194" t="s">
        <v>139</v>
      </c>
      <c r="E163" s="195" t="s">
        <v>27</v>
      </c>
      <c r="F163" s="196" t="s">
        <v>273</v>
      </c>
      <c r="G163" s="193"/>
      <c r="H163" s="197">
        <v>180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139</v>
      </c>
      <c r="AU163" s="203" t="s">
        <v>85</v>
      </c>
      <c r="AV163" s="13" t="s">
        <v>85</v>
      </c>
      <c r="AW163" s="13" t="s">
        <v>34</v>
      </c>
      <c r="AX163" s="13" t="s">
        <v>82</v>
      </c>
      <c r="AY163" s="203" t="s">
        <v>129</v>
      </c>
    </row>
    <row r="164" spans="1:65" s="2" customFormat="1" ht="16.5" customHeight="1">
      <c r="A164" s="33"/>
      <c r="B164" s="34"/>
      <c r="C164" s="205" t="s">
        <v>274</v>
      </c>
      <c r="D164" s="205" t="s">
        <v>199</v>
      </c>
      <c r="E164" s="206" t="s">
        <v>275</v>
      </c>
      <c r="F164" s="207" t="s">
        <v>276</v>
      </c>
      <c r="G164" s="208" t="s">
        <v>162</v>
      </c>
      <c r="H164" s="209">
        <v>185.64</v>
      </c>
      <c r="I164" s="210"/>
      <c r="J164" s="211">
        <f>ROUND(I164*H164,2)</f>
        <v>0</v>
      </c>
      <c r="K164" s="212"/>
      <c r="L164" s="213"/>
      <c r="M164" s="214" t="s">
        <v>27</v>
      </c>
      <c r="N164" s="215" t="s">
        <v>45</v>
      </c>
      <c r="O164" s="63"/>
      <c r="P164" s="183">
        <f>O164*H164</f>
        <v>0</v>
      </c>
      <c r="Q164" s="183">
        <v>0.08</v>
      </c>
      <c r="R164" s="183">
        <f>Q164*H164</f>
        <v>14.851199999999999</v>
      </c>
      <c r="S164" s="183">
        <v>0</v>
      </c>
      <c r="T164" s="18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5" t="s">
        <v>179</v>
      </c>
      <c r="AT164" s="185" t="s">
        <v>199</v>
      </c>
      <c r="AU164" s="185" t="s">
        <v>85</v>
      </c>
      <c r="AY164" s="16" t="s">
        <v>129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6" t="s">
        <v>82</v>
      </c>
      <c r="BK164" s="186">
        <f>ROUND(I164*H164,2)</f>
        <v>0</v>
      </c>
      <c r="BL164" s="16" t="s">
        <v>135</v>
      </c>
      <c r="BM164" s="185" t="s">
        <v>277</v>
      </c>
    </row>
    <row r="165" spans="1:65" s="13" customFormat="1" ht="11.25">
      <c r="B165" s="192"/>
      <c r="C165" s="193"/>
      <c r="D165" s="194" t="s">
        <v>139</v>
      </c>
      <c r="E165" s="195" t="s">
        <v>27</v>
      </c>
      <c r="F165" s="196" t="s">
        <v>278</v>
      </c>
      <c r="G165" s="193"/>
      <c r="H165" s="197">
        <v>182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139</v>
      </c>
      <c r="AU165" s="203" t="s">
        <v>85</v>
      </c>
      <c r="AV165" s="13" t="s">
        <v>85</v>
      </c>
      <c r="AW165" s="13" t="s">
        <v>34</v>
      </c>
      <c r="AX165" s="13" t="s">
        <v>82</v>
      </c>
      <c r="AY165" s="203" t="s">
        <v>129</v>
      </c>
    </row>
    <row r="166" spans="1:65" s="13" customFormat="1" ht="11.25">
      <c r="B166" s="192"/>
      <c r="C166" s="193"/>
      <c r="D166" s="194" t="s">
        <v>139</v>
      </c>
      <c r="E166" s="193"/>
      <c r="F166" s="196" t="s">
        <v>279</v>
      </c>
      <c r="G166" s="193"/>
      <c r="H166" s="197">
        <v>185.64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139</v>
      </c>
      <c r="AU166" s="203" t="s">
        <v>85</v>
      </c>
      <c r="AV166" s="13" t="s">
        <v>85</v>
      </c>
      <c r="AW166" s="13" t="s">
        <v>4</v>
      </c>
      <c r="AX166" s="13" t="s">
        <v>82</v>
      </c>
      <c r="AY166" s="203" t="s">
        <v>129</v>
      </c>
    </row>
    <row r="167" spans="1:65" s="2" customFormat="1" ht="24.2" customHeight="1">
      <c r="A167" s="33"/>
      <c r="B167" s="34"/>
      <c r="C167" s="173" t="s">
        <v>280</v>
      </c>
      <c r="D167" s="173" t="s">
        <v>131</v>
      </c>
      <c r="E167" s="174" t="s">
        <v>281</v>
      </c>
      <c r="F167" s="175" t="s">
        <v>282</v>
      </c>
      <c r="G167" s="176" t="s">
        <v>162</v>
      </c>
      <c r="H167" s="177">
        <v>35</v>
      </c>
      <c r="I167" s="178"/>
      <c r="J167" s="179">
        <f>ROUND(I167*H167,2)</f>
        <v>0</v>
      </c>
      <c r="K167" s="180"/>
      <c r="L167" s="38"/>
      <c r="M167" s="181" t="s">
        <v>27</v>
      </c>
      <c r="N167" s="182" t="s">
        <v>45</v>
      </c>
      <c r="O167" s="63"/>
      <c r="P167" s="183">
        <f>O167*H167</f>
        <v>0</v>
      </c>
      <c r="Q167" s="183">
        <v>0.14066999999999999</v>
      </c>
      <c r="R167" s="183">
        <f>Q167*H167</f>
        <v>4.9234499999999999</v>
      </c>
      <c r="S167" s="183">
        <v>0</v>
      </c>
      <c r="T167" s="18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5" t="s">
        <v>135</v>
      </c>
      <c r="AT167" s="185" t="s">
        <v>131</v>
      </c>
      <c r="AU167" s="185" t="s">
        <v>85</v>
      </c>
      <c r="AY167" s="16" t="s">
        <v>129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6" t="s">
        <v>82</v>
      </c>
      <c r="BK167" s="186">
        <f>ROUND(I167*H167,2)</f>
        <v>0</v>
      </c>
      <c r="BL167" s="16" t="s">
        <v>135</v>
      </c>
      <c r="BM167" s="185" t="s">
        <v>283</v>
      </c>
    </row>
    <row r="168" spans="1:65" s="2" customFormat="1" ht="11.25">
      <c r="A168" s="33"/>
      <c r="B168" s="34"/>
      <c r="C168" s="35"/>
      <c r="D168" s="187" t="s">
        <v>137</v>
      </c>
      <c r="E168" s="35"/>
      <c r="F168" s="188" t="s">
        <v>284</v>
      </c>
      <c r="G168" s="35"/>
      <c r="H168" s="35"/>
      <c r="I168" s="189"/>
      <c r="J168" s="35"/>
      <c r="K168" s="35"/>
      <c r="L168" s="38"/>
      <c r="M168" s="190"/>
      <c r="N168" s="191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137</v>
      </c>
      <c r="AU168" s="16" t="s">
        <v>85</v>
      </c>
    </row>
    <row r="169" spans="1:65" s="13" customFormat="1" ht="11.25">
      <c r="B169" s="192"/>
      <c r="C169" s="193"/>
      <c r="D169" s="194" t="s">
        <v>139</v>
      </c>
      <c r="E169" s="195" t="s">
        <v>27</v>
      </c>
      <c r="F169" s="196" t="s">
        <v>285</v>
      </c>
      <c r="G169" s="193"/>
      <c r="H169" s="197">
        <v>35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139</v>
      </c>
      <c r="AU169" s="203" t="s">
        <v>85</v>
      </c>
      <c r="AV169" s="13" t="s">
        <v>85</v>
      </c>
      <c r="AW169" s="13" t="s">
        <v>34</v>
      </c>
      <c r="AX169" s="13" t="s">
        <v>82</v>
      </c>
      <c r="AY169" s="203" t="s">
        <v>129</v>
      </c>
    </row>
    <row r="170" spans="1:65" s="2" customFormat="1" ht="16.5" customHeight="1">
      <c r="A170" s="33"/>
      <c r="B170" s="34"/>
      <c r="C170" s="205" t="s">
        <v>286</v>
      </c>
      <c r="D170" s="205" t="s">
        <v>199</v>
      </c>
      <c r="E170" s="206" t="s">
        <v>287</v>
      </c>
      <c r="F170" s="207" t="s">
        <v>288</v>
      </c>
      <c r="G170" s="208" t="s">
        <v>162</v>
      </c>
      <c r="H170" s="209">
        <v>5.0999999999999996</v>
      </c>
      <c r="I170" s="210"/>
      <c r="J170" s="211">
        <f>ROUND(I170*H170,2)</f>
        <v>0</v>
      </c>
      <c r="K170" s="212"/>
      <c r="L170" s="213"/>
      <c r="M170" s="214" t="s">
        <v>27</v>
      </c>
      <c r="N170" s="215" t="s">
        <v>45</v>
      </c>
      <c r="O170" s="63"/>
      <c r="P170" s="183">
        <f>O170*H170</f>
        <v>0</v>
      </c>
      <c r="Q170" s="183">
        <v>5.7000000000000002E-2</v>
      </c>
      <c r="R170" s="183">
        <f>Q170*H170</f>
        <v>0.29070000000000001</v>
      </c>
      <c r="S170" s="183">
        <v>0</v>
      </c>
      <c r="T170" s="18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5" t="s">
        <v>179</v>
      </c>
      <c r="AT170" s="185" t="s">
        <v>199</v>
      </c>
      <c r="AU170" s="185" t="s">
        <v>85</v>
      </c>
      <c r="AY170" s="16" t="s">
        <v>129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6" t="s">
        <v>82</v>
      </c>
      <c r="BK170" s="186">
        <f>ROUND(I170*H170,2)</f>
        <v>0</v>
      </c>
      <c r="BL170" s="16" t="s">
        <v>135</v>
      </c>
      <c r="BM170" s="185" t="s">
        <v>289</v>
      </c>
    </row>
    <row r="171" spans="1:65" s="13" customFormat="1" ht="11.25">
      <c r="B171" s="192"/>
      <c r="C171" s="193"/>
      <c r="D171" s="194" t="s">
        <v>139</v>
      </c>
      <c r="E171" s="195" t="s">
        <v>27</v>
      </c>
      <c r="F171" s="196" t="s">
        <v>159</v>
      </c>
      <c r="G171" s="193"/>
      <c r="H171" s="197">
        <v>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139</v>
      </c>
      <c r="AU171" s="203" t="s">
        <v>85</v>
      </c>
      <c r="AV171" s="13" t="s">
        <v>85</v>
      </c>
      <c r="AW171" s="13" t="s">
        <v>34</v>
      </c>
      <c r="AX171" s="13" t="s">
        <v>82</v>
      </c>
      <c r="AY171" s="203" t="s">
        <v>129</v>
      </c>
    </row>
    <row r="172" spans="1:65" s="13" customFormat="1" ht="11.25">
      <c r="B172" s="192"/>
      <c r="C172" s="193"/>
      <c r="D172" s="194" t="s">
        <v>139</v>
      </c>
      <c r="E172" s="193"/>
      <c r="F172" s="196" t="s">
        <v>290</v>
      </c>
      <c r="G172" s="193"/>
      <c r="H172" s="197">
        <v>5.0999999999999996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139</v>
      </c>
      <c r="AU172" s="203" t="s">
        <v>85</v>
      </c>
      <c r="AV172" s="13" t="s">
        <v>85</v>
      </c>
      <c r="AW172" s="13" t="s">
        <v>4</v>
      </c>
      <c r="AX172" s="13" t="s">
        <v>82</v>
      </c>
      <c r="AY172" s="203" t="s">
        <v>129</v>
      </c>
    </row>
    <row r="173" spans="1:65" s="2" customFormat="1" ht="21.75" customHeight="1">
      <c r="A173" s="33"/>
      <c r="B173" s="34"/>
      <c r="C173" s="173" t="s">
        <v>291</v>
      </c>
      <c r="D173" s="173" t="s">
        <v>131</v>
      </c>
      <c r="E173" s="174" t="s">
        <v>292</v>
      </c>
      <c r="F173" s="175" t="s">
        <v>293</v>
      </c>
      <c r="G173" s="176" t="s">
        <v>162</v>
      </c>
      <c r="H173" s="177">
        <v>556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135</v>
      </c>
      <c r="AT173" s="185" t="s">
        <v>131</v>
      </c>
      <c r="AU173" s="185" t="s">
        <v>85</v>
      </c>
      <c r="AY173" s="16" t="s">
        <v>129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135</v>
      </c>
      <c r="BM173" s="185" t="s">
        <v>294</v>
      </c>
    </row>
    <row r="174" spans="1:65" s="2" customFormat="1" ht="11.25">
      <c r="A174" s="33"/>
      <c r="B174" s="34"/>
      <c r="C174" s="35"/>
      <c r="D174" s="187" t="s">
        <v>137</v>
      </c>
      <c r="E174" s="35"/>
      <c r="F174" s="188" t="s">
        <v>295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137</v>
      </c>
      <c r="AU174" s="16" t="s">
        <v>85</v>
      </c>
    </row>
    <row r="175" spans="1:65" s="13" customFormat="1" ht="11.25">
      <c r="B175" s="192"/>
      <c r="C175" s="193"/>
      <c r="D175" s="194" t="s">
        <v>139</v>
      </c>
      <c r="E175" s="195" t="s">
        <v>27</v>
      </c>
      <c r="F175" s="196" t="s">
        <v>296</v>
      </c>
      <c r="G175" s="193"/>
      <c r="H175" s="197">
        <v>556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139</v>
      </c>
      <c r="AU175" s="203" t="s">
        <v>85</v>
      </c>
      <c r="AV175" s="13" t="s">
        <v>85</v>
      </c>
      <c r="AW175" s="13" t="s">
        <v>34</v>
      </c>
      <c r="AX175" s="13" t="s">
        <v>82</v>
      </c>
      <c r="AY175" s="203" t="s">
        <v>129</v>
      </c>
    </row>
    <row r="176" spans="1:65" s="2" customFormat="1" ht="24.2" customHeight="1">
      <c r="A176" s="33"/>
      <c r="B176" s="34"/>
      <c r="C176" s="173" t="s">
        <v>297</v>
      </c>
      <c r="D176" s="173" t="s">
        <v>131</v>
      </c>
      <c r="E176" s="174" t="s">
        <v>298</v>
      </c>
      <c r="F176" s="175" t="s">
        <v>299</v>
      </c>
      <c r="G176" s="176" t="s">
        <v>162</v>
      </c>
      <c r="H176" s="177">
        <v>556</v>
      </c>
      <c r="I176" s="178"/>
      <c r="J176" s="179">
        <f>ROUND(I176*H176,2)</f>
        <v>0</v>
      </c>
      <c r="K176" s="180"/>
      <c r="L176" s="38"/>
      <c r="M176" s="181" t="s">
        <v>27</v>
      </c>
      <c r="N176" s="182" t="s">
        <v>45</v>
      </c>
      <c r="O176" s="63"/>
      <c r="P176" s="183">
        <f>O176*H176</f>
        <v>0</v>
      </c>
      <c r="Q176" s="183">
        <v>6.0000000000000002E-5</v>
      </c>
      <c r="R176" s="183">
        <f>Q176*H176</f>
        <v>3.3360000000000001E-2</v>
      </c>
      <c r="S176" s="183">
        <v>0</v>
      </c>
      <c r="T176" s="18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5" t="s">
        <v>135</v>
      </c>
      <c r="AT176" s="185" t="s">
        <v>131</v>
      </c>
      <c r="AU176" s="185" t="s">
        <v>85</v>
      </c>
      <c r="AY176" s="16" t="s">
        <v>129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6" t="s">
        <v>82</v>
      </c>
      <c r="BK176" s="186">
        <f>ROUND(I176*H176,2)</f>
        <v>0</v>
      </c>
      <c r="BL176" s="16" t="s">
        <v>135</v>
      </c>
      <c r="BM176" s="185" t="s">
        <v>300</v>
      </c>
    </row>
    <row r="177" spans="1:65" s="2" customFormat="1" ht="11.25">
      <c r="A177" s="33"/>
      <c r="B177" s="34"/>
      <c r="C177" s="35"/>
      <c r="D177" s="187" t="s">
        <v>137</v>
      </c>
      <c r="E177" s="35"/>
      <c r="F177" s="188" t="s">
        <v>301</v>
      </c>
      <c r="G177" s="35"/>
      <c r="H177" s="35"/>
      <c r="I177" s="189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137</v>
      </c>
      <c r="AU177" s="16" t="s">
        <v>85</v>
      </c>
    </row>
    <row r="178" spans="1:65" s="13" customFormat="1" ht="11.25">
      <c r="B178" s="192"/>
      <c r="C178" s="193"/>
      <c r="D178" s="194" t="s">
        <v>139</v>
      </c>
      <c r="E178" s="195" t="s">
        <v>27</v>
      </c>
      <c r="F178" s="196" t="s">
        <v>296</v>
      </c>
      <c r="G178" s="193"/>
      <c r="H178" s="197">
        <v>556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139</v>
      </c>
      <c r="AU178" s="203" t="s">
        <v>85</v>
      </c>
      <c r="AV178" s="13" t="s">
        <v>85</v>
      </c>
      <c r="AW178" s="13" t="s">
        <v>34</v>
      </c>
      <c r="AX178" s="13" t="s">
        <v>74</v>
      </c>
      <c r="AY178" s="203" t="s">
        <v>129</v>
      </c>
    </row>
    <row r="179" spans="1:65" s="2" customFormat="1" ht="24.2" customHeight="1">
      <c r="A179" s="33"/>
      <c r="B179" s="34"/>
      <c r="C179" s="173" t="s">
        <v>171</v>
      </c>
      <c r="D179" s="173" t="s">
        <v>131</v>
      </c>
      <c r="E179" s="174" t="s">
        <v>302</v>
      </c>
      <c r="F179" s="175" t="s">
        <v>303</v>
      </c>
      <c r="G179" s="176" t="s">
        <v>162</v>
      </c>
      <c r="H179" s="177">
        <v>1112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135</v>
      </c>
      <c r="AT179" s="185" t="s">
        <v>131</v>
      </c>
      <c r="AU179" s="185" t="s">
        <v>85</v>
      </c>
      <c r="AY179" s="16" t="s">
        <v>129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135</v>
      </c>
      <c r="BM179" s="185" t="s">
        <v>304</v>
      </c>
    </row>
    <row r="180" spans="1:65" s="2" customFormat="1" ht="11.25">
      <c r="A180" s="33"/>
      <c r="B180" s="34"/>
      <c r="C180" s="35"/>
      <c r="D180" s="187" t="s">
        <v>137</v>
      </c>
      <c r="E180" s="35"/>
      <c r="F180" s="188" t="s">
        <v>305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85</v>
      </c>
    </row>
    <row r="181" spans="1:65" s="13" customFormat="1" ht="11.25">
      <c r="B181" s="192"/>
      <c r="C181" s="193"/>
      <c r="D181" s="194" t="s">
        <v>139</v>
      </c>
      <c r="E181" s="195" t="s">
        <v>27</v>
      </c>
      <c r="F181" s="196" t="s">
        <v>306</v>
      </c>
      <c r="G181" s="193"/>
      <c r="H181" s="197">
        <v>1112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139</v>
      </c>
      <c r="AU181" s="203" t="s">
        <v>85</v>
      </c>
      <c r="AV181" s="13" t="s">
        <v>85</v>
      </c>
      <c r="AW181" s="13" t="s">
        <v>34</v>
      </c>
      <c r="AX181" s="13" t="s">
        <v>82</v>
      </c>
      <c r="AY181" s="203" t="s">
        <v>129</v>
      </c>
    </row>
    <row r="182" spans="1:65" s="2" customFormat="1" ht="16.5" customHeight="1">
      <c r="A182" s="33"/>
      <c r="B182" s="34"/>
      <c r="C182" s="173" t="s">
        <v>307</v>
      </c>
      <c r="D182" s="173" t="s">
        <v>131</v>
      </c>
      <c r="E182" s="174" t="s">
        <v>308</v>
      </c>
      <c r="F182" s="175" t="s">
        <v>309</v>
      </c>
      <c r="G182" s="176" t="s">
        <v>162</v>
      </c>
      <c r="H182" s="177">
        <v>1112</v>
      </c>
      <c r="I182" s="178"/>
      <c r="J182" s="179">
        <f>ROUND(I182*H182,2)</f>
        <v>0</v>
      </c>
      <c r="K182" s="180"/>
      <c r="L182" s="38"/>
      <c r="M182" s="181" t="s">
        <v>27</v>
      </c>
      <c r="N182" s="182" t="s">
        <v>45</v>
      </c>
      <c r="O182" s="63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5" t="s">
        <v>135</v>
      </c>
      <c r="AT182" s="185" t="s">
        <v>131</v>
      </c>
      <c r="AU182" s="185" t="s">
        <v>85</v>
      </c>
      <c r="AY182" s="16" t="s">
        <v>129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82</v>
      </c>
      <c r="BK182" s="186">
        <f>ROUND(I182*H182,2)</f>
        <v>0</v>
      </c>
      <c r="BL182" s="16" t="s">
        <v>135</v>
      </c>
      <c r="BM182" s="185" t="s">
        <v>310</v>
      </c>
    </row>
    <row r="183" spans="1:65" s="2" customFormat="1" ht="11.25">
      <c r="A183" s="33"/>
      <c r="B183" s="34"/>
      <c r="C183" s="35"/>
      <c r="D183" s="187" t="s">
        <v>137</v>
      </c>
      <c r="E183" s="35"/>
      <c r="F183" s="188" t="s">
        <v>311</v>
      </c>
      <c r="G183" s="35"/>
      <c r="H183" s="35"/>
      <c r="I183" s="189"/>
      <c r="J183" s="35"/>
      <c r="K183" s="35"/>
      <c r="L183" s="38"/>
      <c r="M183" s="190"/>
      <c r="N183" s="191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137</v>
      </c>
      <c r="AU183" s="16" t="s">
        <v>85</v>
      </c>
    </row>
    <row r="184" spans="1:65" s="13" customFormat="1" ht="11.25">
      <c r="B184" s="192"/>
      <c r="C184" s="193"/>
      <c r="D184" s="194" t="s">
        <v>139</v>
      </c>
      <c r="E184" s="195" t="s">
        <v>27</v>
      </c>
      <c r="F184" s="196" t="s">
        <v>306</v>
      </c>
      <c r="G184" s="193"/>
      <c r="H184" s="197">
        <v>1112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139</v>
      </c>
      <c r="AU184" s="203" t="s">
        <v>85</v>
      </c>
      <c r="AV184" s="13" t="s">
        <v>85</v>
      </c>
      <c r="AW184" s="13" t="s">
        <v>34</v>
      </c>
      <c r="AX184" s="13" t="s">
        <v>82</v>
      </c>
      <c r="AY184" s="203" t="s">
        <v>129</v>
      </c>
    </row>
    <row r="185" spans="1:65" s="2" customFormat="1" ht="33" customHeight="1">
      <c r="A185" s="33"/>
      <c r="B185" s="34"/>
      <c r="C185" s="173" t="s">
        <v>312</v>
      </c>
      <c r="D185" s="173" t="s">
        <v>131</v>
      </c>
      <c r="E185" s="174" t="s">
        <v>313</v>
      </c>
      <c r="F185" s="175" t="s">
        <v>314</v>
      </c>
      <c r="G185" s="176" t="s">
        <v>134</v>
      </c>
      <c r="H185" s="177">
        <v>1830</v>
      </c>
      <c r="I185" s="178"/>
      <c r="J185" s="179">
        <f>ROUND(I185*H185,2)</f>
        <v>0</v>
      </c>
      <c r="K185" s="180"/>
      <c r="L185" s="38"/>
      <c r="M185" s="181" t="s">
        <v>27</v>
      </c>
      <c r="N185" s="182" t="s">
        <v>45</v>
      </c>
      <c r="O185" s="63"/>
      <c r="P185" s="183">
        <f>O185*H185</f>
        <v>0</v>
      </c>
      <c r="Q185" s="183">
        <v>0</v>
      </c>
      <c r="R185" s="183">
        <f>Q185*H185</f>
        <v>0</v>
      </c>
      <c r="S185" s="183">
        <v>0.02</v>
      </c>
      <c r="T185" s="184">
        <f>S185*H185</f>
        <v>36.6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5" t="s">
        <v>135</v>
      </c>
      <c r="AT185" s="185" t="s">
        <v>131</v>
      </c>
      <c r="AU185" s="185" t="s">
        <v>85</v>
      </c>
      <c r="AY185" s="16" t="s">
        <v>129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6" t="s">
        <v>82</v>
      </c>
      <c r="BK185" s="186">
        <f>ROUND(I185*H185,2)</f>
        <v>0</v>
      </c>
      <c r="BL185" s="16" t="s">
        <v>135</v>
      </c>
      <c r="BM185" s="185" t="s">
        <v>315</v>
      </c>
    </row>
    <row r="186" spans="1:65" s="2" customFormat="1" ht="11.25">
      <c r="A186" s="33"/>
      <c r="B186" s="34"/>
      <c r="C186" s="35"/>
      <c r="D186" s="187" t="s">
        <v>137</v>
      </c>
      <c r="E186" s="35"/>
      <c r="F186" s="188" t="s">
        <v>316</v>
      </c>
      <c r="G186" s="35"/>
      <c r="H186" s="35"/>
      <c r="I186" s="189"/>
      <c r="J186" s="35"/>
      <c r="K186" s="35"/>
      <c r="L186" s="38"/>
      <c r="M186" s="190"/>
      <c r="N186" s="191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137</v>
      </c>
      <c r="AU186" s="16" t="s">
        <v>85</v>
      </c>
    </row>
    <row r="187" spans="1:65" s="13" customFormat="1" ht="11.25">
      <c r="B187" s="192"/>
      <c r="C187" s="193"/>
      <c r="D187" s="194" t="s">
        <v>139</v>
      </c>
      <c r="E187" s="195" t="s">
        <v>27</v>
      </c>
      <c r="F187" s="196" t="s">
        <v>145</v>
      </c>
      <c r="G187" s="193"/>
      <c r="H187" s="197">
        <v>1830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139</v>
      </c>
      <c r="AU187" s="203" t="s">
        <v>85</v>
      </c>
      <c r="AV187" s="13" t="s">
        <v>85</v>
      </c>
      <c r="AW187" s="13" t="s">
        <v>34</v>
      </c>
      <c r="AX187" s="13" t="s">
        <v>82</v>
      </c>
      <c r="AY187" s="203" t="s">
        <v>129</v>
      </c>
    </row>
    <row r="188" spans="1:65" s="12" customFormat="1" ht="20.85" customHeight="1">
      <c r="B188" s="157"/>
      <c r="C188" s="158"/>
      <c r="D188" s="159" t="s">
        <v>73</v>
      </c>
      <c r="E188" s="171" t="s">
        <v>317</v>
      </c>
      <c r="F188" s="171" t="s">
        <v>318</v>
      </c>
      <c r="G188" s="158"/>
      <c r="H188" s="158"/>
      <c r="I188" s="161"/>
      <c r="J188" s="172">
        <f>BK188</f>
        <v>0</v>
      </c>
      <c r="K188" s="158"/>
      <c r="L188" s="163"/>
      <c r="M188" s="164"/>
      <c r="N188" s="165"/>
      <c r="O188" s="165"/>
      <c r="P188" s="166">
        <f>SUM(P189:P191)</f>
        <v>0</v>
      </c>
      <c r="Q188" s="165"/>
      <c r="R188" s="166">
        <f>SUM(R189:R191)</f>
        <v>0</v>
      </c>
      <c r="S188" s="165"/>
      <c r="T188" s="167">
        <f>SUM(T189:T191)</f>
        <v>0</v>
      </c>
      <c r="AR188" s="168" t="s">
        <v>82</v>
      </c>
      <c r="AT188" s="169" t="s">
        <v>73</v>
      </c>
      <c r="AU188" s="169" t="s">
        <v>85</v>
      </c>
      <c r="AY188" s="168" t="s">
        <v>129</v>
      </c>
      <c r="BK188" s="170">
        <f>SUM(BK189:BK191)</f>
        <v>0</v>
      </c>
    </row>
    <row r="189" spans="1:65" s="2" customFormat="1" ht="24.2" customHeight="1">
      <c r="A189" s="33"/>
      <c r="B189" s="34"/>
      <c r="C189" s="173" t="s">
        <v>319</v>
      </c>
      <c r="D189" s="173" t="s">
        <v>131</v>
      </c>
      <c r="E189" s="174" t="s">
        <v>320</v>
      </c>
      <c r="F189" s="175" t="s">
        <v>321</v>
      </c>
      <c r="G189" s="176" t="s">
        <v>194</v>
      </c>
      <c r="H189" s="177">
        <v>55.86</v>
      </c>
      <c r="I189" s="178"/>
      <c r="J189" s="179">
        <f>ROUND(I189*H189,2)</f>
        <v>0</v>
      </c>
      <c r="K189" s="180"/>
      <c r="L189" s="38"/>
      <c r="M189" s="181" t="s">
        <v>27</v>
      </c>
      <c r="N189" s="182" t="s">
        <v>45</v>
      </c>
      <c r="O189" s="63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5" t="s">
        <v>135</v>
      </c>
      <c r="AT189" s="185" t="s">
        <v>131</v>
      </c>
      <c r="AU189" s="185" t="s">
        <v>146</v>
      </c>
      <c r="AY189" s="16" t="s">
        <v>129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6" t="s">
        <v>82</v>
      </c>
      <c r="BK189" s="186">
        <f>ROUND(I189*H189,2)</f>
        <v>0</v>
      </c>
      <c r="BL189" s="16" t="s">
        <v>135</v>
      </c>
      <c r="BM189" s="185" t="s">
        <v>322</v>
      </c>
    </row>
    <row r="190" spans="1:65" s="2" customFormat="1" ht="11.25">
      <c r="A190" s="33"/>
      <c r="B190" s="34"/>
      <c r="C190" s="35"/>
      <c r="D190" s="187" t="s">
        <v>137</v>
      </c>
      <c r="E190" s="35"/>
      <c r="F190" s="188" t="s">
        <v>323</v>
      </c>
      <c r="G190" s="35"/>
      <c r="H190" s="35"/>
      <c r="I190" s="189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146</v>
      </c>
    </row>
    <row r="191" spans="1:65" s="13" customFormat="1" ht="11.25">
      <c r="B191" s="192"/>
      <c r="C191" s="193"/>
      <c r="D191" s="194" t="s">
        <v>139</v>
      </c>
      <c r="E191" s="195" t="s">
        <v>27</v>
      </c>
      <c r="F191" s="196" t="s">
        <v>324</v>
      </c>
      <c r="G191" s="193"/>
      <c r="H191" s="197">
        <v>55.86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139</v>
      </c>
      <c r="AU191" s="203" t="s">
        <v>146</v>
      </c>
      <c r="AV191" s="13" t="s">
        <v>85</v>
      </c>
      <c r="AW191" s="13" t="s">
        <v>34</v>
      </c>
      <c r="AX191" s="13" t="s">
        <v>74</v>
      </c>
      <c r="AY191" s="203" t="s">
        <v>129</v>
      </c>
    </row>
    <row r="192" spans="1:65" s="12" customFormat="1" ht="22.9" customHeight="1">
      <c r="B192" s="157"/>
      <c r="C192" s="158"/>
      <c r="D192" s="159" t="s">
        <v>73</v>
      </c>
      <c r="E192" s="171" t="s">
        <v>325</v>
      </c>
      <c r="F192" s="171" t="s">
        <v>326</v>
      </c>
      <c r="G192" s="158"/>
      <c r="H192" s="158"/>
      <c r="I192" s="161"/>
      <c r="J192" s="172">
        <f>BK192</f>
        <v>0</v>
      </c>
      <c r="K192" s="158"/>
      <c r="L192" s="163"/>
      <c r="M192" s="164"/>
      <c r="N192" s="165"/>
      <c r="O192" s="165"/>
      <c r="P192" s="166">
        <f>SUM(P193:P211)</f>
        <v>0</v>
      </c>
      <c r="Q192" s="165"/>
      <c r="R192" s="166">
        <f>SUM(R193:R211)</f>
        <v>0</v>
      </c>
      <c r="S192" s="165"/>
      <c r="T192" s="167">
        <f>SUM(T193:T211)</f>
        <v>0</v>
      </c>
      <c r="AR192" s="168" t="s">
        <v>82</v>
      </c>
      <c r="AT192" s="169" t="s">
        <v>73</v>
      </c>
      <c r="AU192" s="169" t="s">
        <v>82</v>
      </c>
      <c r="AY192" s="168" t="s">
        <v>129</v>
      </c>
      <c r="BK192" s="170">
        <f>SUM(BK193:BK211)</f>
        <v>0</v>
      </c>
    </row>
    <row r="193" spans="1:65" s="2" customFormat="1" ht="24.2" customHeight="1">
      <c r="A193" s="33"/>
      <c r="B193" s="34"/>
      <c r="C193" s="173" t="s">
        <v>327</v>
      </c>
      <c r="D193" s="173" t="s">
        <v>131</v>
      </c>
      <c r="E193" s="174" t="s">
        <v>328</v>
      </c>
      <c r="F193" s="175" t="s">
        <v>329</v>
      </c>
      <c r="G193" s="176" t="s">
        <v>194</v>
      </c>
      <c r="H193" s="177">
        <v>424</v>
      </c>
      <c r="I193" s="178"/>
      <c r="J193" s="179">
        <f>ROUND(I193*H193,2)</f>
        <v>0</v>
      </c>
      <c r="K193" s="180"/>
      <c r="L193" s="38"/>
      <c r="M193" s="181" t="s">
        <v>27</v>
      </c>
      <c r="N193" s="182" t="s">
        <v>45</v>
      </c>
      <c r="O193" s="63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5" t="s">
        <v>135</v>
      </c>
      <c r="AT193" s="185" t="s">
        <v>131</v>
      </c>
      <c r="AU193" s="185" t="s">
        <v>85</v>
      </c>
      <c r="AY193" s="16" t="s">
        <v>129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6" t="s">
        <v>82</v>
      </c>
      <c r="BK193" s="186">
        <f>ROUND(I193*H193,2)</f>
        <v>0</v>
      </c>
      <c r="BL193" s="16" t="s">
        <v>135</v>
      </c>
      <c r="BM193" s="185" t="s">
        <v>330</v>
      </c>
    </row>
    <row r="194" spans="1:65" s="2" customFormat="1" ht="11.25">
      <c r="A194" s="33"/>
      <c r="B194" s="34"/>
      <c r="C194" s="35"/>
      <c r="D194" s="187" t="s">
        <v>137</v>
      </c>
      <c r="E194" s="35"/>
      <c r="F194" s="188" t="s">
        <v>331</v>
      </c>
      <c r="G194" s="35"/>
      <c r="H194" s="35"/>
      <c r="I194" s="189"/>
      <c r="J194" s="35"/>
      <c r="K194" s="35"/>
      <c r="L194" s="38"/>
      <c r="M194" s="190"/>
      <c r="N194" s="191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137</v>
      </c>
      <c r="AU194" s="16" t="s">
        <v>85</v>
      </c>
    </row>
    <row r="195" spans="1:65" s="2" customFormat="1" ht="19.5">
      <c r="A195" s="33"/>
      <c r="B195" s="34"/>
      <c r="C195" s="35"/>
      <c r="D195" s="194" t="s">
        <v>151</v>
      </c>
      <c r="E195" s="35"/>
      <c r="F195" s="204" t="s">
        <v>332</v>
      </c>
      <c r="G195" s="35"/>
      <c r="H195" s="35"/>
      <c r="I195" s="189"/>
      <c r="J195" s="35"/>
      <c r="K195" s="35"/>
      <c r="L195" s="38"/>
      <c r="M195" s="190"/>
      <c r="N195" s="191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151</v>
      </c>
      <c r="AU195" s="16" t="s">
        <v>85</v>
      </c>
    </row>
    <row r="196" spans="1:65" s="13" customFormat="1" ht="11.25">
      <c r="B196" s="192"/>
      <c r="C196" s="193"/>
      <c r="D196" s="194" t="s">
        <v>139</v>
      </c>
      <c r="E196" s="195" t="s">
        <v>27</v>
      </c>
      <c r="F196" s="196" t="s">
        <v>333</v>
      </c>
      <c r="G196" s="193"/>
      <c r="H196" s="197">
        <v>424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139</v>
      </c>
      <c r="AU196" s="203" t="s">
        <v>85</v>
      </c>
      <c r="AV196" s="13" t="s">
        <v>85</v>
      </c>
      <c r="AW196" s="13" t="s">
        <v>34</v>
      </c>
      <c r="AX196" s="13" t="s">
        <v>74</v>
      </c>
      <c r="AY196" s="203" t="s">
        <v>129</v>
      </c>
    </row>
    <row r="197" spans="1:65" s="2" customFormat="1" ht="24.2" customHeight="1">
      <c r="A197" s="33"/>
      <c r="B197" s="34"/>
      <c r="C197" s="173" t="s">
        <v>285</v>
      </c>
      <c r="D197" s="173" t="s">
        <v>131</v>
      </c>
      <c r="E197" s="174" t="s">
        <v>334</v>
      </c>
      <c r="F197" s="175" t="s">
        <v>335</v>
      </c>
      <c r="G197" s="176" t="s">
        <v>194</v>
      </c>
      <c r="H197" s="177">
        <v>848</v>
      </c>
      <c r="I197" s="178"/>
      <c r="J197" s="179">
        <f>ROUND(I197*H197,2)</f>
        <v>0</v>
      </c>
      <c r="K197" s="180"/>
      <c r="L197" s="38"/>
      <c r="M197" s="181" t="s">
        <v>27</v>
      </c>
      <c r="N197" s="182" t="s">
        <v>45</v>
      </c>
      <c r="O197" s="63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5" t="s">
        <v>135</v>
      </c>
      <c r="AT197" s="185" t="s">
        <v>131</v>
      </c>
      <c r="AU197" s="185" t="s">
        <v>85</v>
      </c>
      <c r="AY197" s="16" t="s">
        <v>129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6" t="s">
        <v>82</v>
      </c>
      <c r="BK197" s="186">
        <f>ROUND(I197*H197,2)</f>
        <v>0</v>
      </c>
      <c r="BL197" s="16" t="s">
        <v>135</v>
      </c>
      <c r="BM197" s="185" t="s">
        <v>336</v>
      </c>
    </row>
    <row r="198" spans="1:65" s="2" customFormat="1" ht="11.25">
      <c r="A198" s="33"/>
      <c r="B198" s="34"/>
      <c r="C198" s="35"/>
      <c r="D198" s="187" t="s">
        <v>137</v>
      </c>
      <c r="E198" s="35"/>
      <c r="F198" s="188" t="s">
        <v>337</v>
      </c>
      <c r="G198" s="35"/>
      <c r="H198" s="35"/>
      <c r="I198" s="189"/>
      <c r="J198" s="35"/>
      <c r="K198" s="35"/>
      <c r="L198" s="38"/>
      <c r="M198" s="190"/>
      <c r="N198" s="191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137</v>
      </c>
      <c r="AU198" s="16" t="s">
        <v>85</v>
      </c>
    </row>
    <row r="199" spans="1:65" s="13" customFormat="1" ht="11.25">
      <c r="B199" s="192"/>
      <c r="C199" s="193"/>
      <c r="D199" s="194" t="s">
        <v>139</v>
      </c>
      <c r="E199" s="195" t="s">
        <v>27</v>
      </c>
      <c r="F199" s="196" t="s">
        <v>338</v>
      </c>
      <c r="G199" s="193"/>
      <c r="H199" s="197">
        <v>848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139</v>
      </c>
      <c r="AU199" s="203" t="s">
        <v>85</v>
      </c>
      <c r="AV199" s="13" t="s">
        <v>85</v>
      </c>
      <c r="AW199" s="13" t="s">
        <v>34</v>
      </c>
      <c r="AX199" s="13" t="s">
        <v>82</v>
      </c>
      <c r="AY199" s="203" t="s">
        <v>129</v>
      </c>
    </row>
    <row r="200" spans="1:65" s="2" customFormat="1" ht="24.2" customHeight="1">
      <c r="A200" s="33"/>
      <c r="B200" s="34"/>
      <c r="C200" s="173" t="s">
        <v>339</v>
      </c>
      <c r="D200" s="173" t="s">
        <v>131</v>
      </c>
      <c r="E200" s="174" t="s">
        <v>340</v>
      </c>
      <c r="F200" s="175" t="s">
        <v>341</v>
      </c>
      <c r="G200" s="176" t="s">
        <v>194</v>
      </c>
      <c r="H200" s="177">
        <v>38</v>
      </c>
      <c r="I200" s="178"/>
      <c r="J200" s="179">
        <f>ROUND(I200*H200,2)</f>
        <v>0</v>
      </c>
      <c r="K200" s="180"/>
      <c r="L200" s="38"/>
      <c r="M200" s="181" t="s">
        <v>27</v>
      </c>
      <c r="N200" s="182" t="s">
        <v>45</v>
      </c>
      <c r="O200" s="63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5" t="s">
        <v>135</v>
      </c>
      <c r="AT200" s="185" t="s">
        <v>131</v>
      </c>
      <c r="AU200" s="185" t="s">
        <v>85</v>
      </c>
      <c r="AY200" s="16" t="s">
        <v>129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6" t="s">
        <v>82</v>
      </c>
      <c r="BK200" s="186">
        <f>ROUND(I200*H200,2)</f>
        <v>0</v>
      </c>
      <c r="BL200" s="16" t="s">
        <v>135</v>
      </c>
      <c r="BM200" s="185" t="s">
        <v>342</v>
      </c>
    </row>
    <row r="201" spans="1:65" s="2" customFormat="1" ht="11.25">
      <c r="A201" s="33"/>
      <c r="B201" s="34"/>
      <c r="C201" s="35"/>
      <c r="D201" s="187" t="s">
        <v>137</v>
      </c>
      <c r="E201" s="35"/>
      <c r="F201" s="188" t="s">
        <v>343</v>
      </c>
      <c r="G201" s="35"/>
      <c r="H201" s="35"/>
      <c r="I201" s="189"/>
      <c r="J201" s="35"/>
      <c r="K201" s="35"/>
      <c r="L201" s="38"/>
      <c r="M201" s="190"/>
      <c r="N201" s="191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137</v>
      </c>
      <c r="AU201" s="16" t="s">
        <v>85</v>
      </c>
    </row>
    <row r="202" spans="1:65" s="13" customFormat="1" ht="11.25">
      <c r="B202" s="192"/>
      <c r="C202" s="193"/>
      <c r="D202" s="194" t="s">
        <v>139</v>
      </c>
      <c r="E202" s="195" t="s">
        <v>27</v>
      </c>
      <c r="F202" s="196" t="s">
        <v>344</v>
      </c>
      <c r="G202" s="193"/>
      <c r="H202" s="197">
        <v>38</v>
      </c>
      <c r="I202" s="198"/>
      <c r="J202" s="193"/>
      <c r="K202" s="193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139</v>
      </c>
      <c r="AU202" s="203" t="s">
        <v>85</v>
      </c>
      <c r="AV202" s="13" t="s">
        <v>85</v>
      </c>
      <c r="AW202" s="13" t="s">
        <v>34</v>
      </c>
      <c r="AX202" s="13" t="s">
        <v>82</v>
      </c>
      <c r="AY202" s="203" t="s">
        <v>129</v>
      </c>
    </row>
    <row r="203" spans="1:65" s="2" customFormat="1" ht="24.2" customHeight="1">
      <c r="A203" s="33"/>
      <c r="B203" s="34"/>
      <c r="C203" s="173" t="s">
        <v>345</v>
      </c>
      <c r="D203" s="173" t="s">
        <v>131</v>
      </c>
      <c r="E203" s="174" t="s">
        <v>346</v>
      </c>
      <c r="F203" s="175" t="s">
        <v>347</v>
      </c>
      <c r="G203" s="176" t="s">
        <v>194</v>
      </c>
      <c r="H203" s="177">
        <v>646</v>
      </c>
      <c r="I203" s="178"/>
      <c r="J203" s="179">
        <f>ROUND(I203*H203,2)</f>
        <v>0</v>
      </c>
      <c r="K203" s="180"/>
      <c r="L203" s="38"/>
      <c r="M203" s="181" t="s">
        <v>27</v>
      </c>
      <c r="N203" s="182" t="s">
        <v>45</v>
      </c>
      <c r="O203" s="63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5" t="s">
        <v>135</v>
      </c>
      <c r="AT203" s="185" t="s">
        <v>131</v>
      </c>
      <c r="AU203" s="185" t="s">
        <v>85</v>
      </c>
      <c r="AY203" s="16" t="s">
        <v>129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6" t="s">
        <v>82</v>
      </c>
      <c r="BK203" s="186">
        <f>ROUND(I203*H203,2)</f>
        <v>0</v>
      </c>
      <c r="BL203" s="16" t="s">
        <v>135</v>
      </c>
      <c r="BM203" s="185" t="s">
        <v>348</v>
      </c>
    </row>
    <row r="204" spans="1:65" s="2" customFormat="1" ht="11.25">
      <c r="A204" s="33"/>
      <c r="B204" s="34"/>
      <c r="C204" s="35"/>
      <c r="D204" s="187" t="s">
        <v>137</v>
      </c>
      <c r="E204" s="35"/>
      <c r="F204" s="188" t="s">
        <v>349</v>
      </c>
      <c r="G204" s="35"/>
      <c r="H204" s="35"/>
      <c r="I204" s="189"/>
      <c r="J204" s="35"/>
      <c r="K204" s="35"/>
      <c r="L204" s="38"/>
      <c r="M204" s="190"/>
      <c r="N204" s="191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137</v>
      </c>
      <c r="AU204" s="16" t="s">
        <v>85</v>
      </c>
    </row>
    <row r="205" spans="1:65" s="13" customFormat="1" ht="11.25">
      <c r="B205" s="192"/>
      <c r="C205" s="193"/>
      <c r="D205" s="194" t="s">
        <v>139</v>
      </c>
      <c r="E205" s="195" t="s">
        <v>27</v>
      </c>
      <c r="F205" s="196" t="s">
        <v>350</v>
      </c>
      <c r="G205" s="193"/>
      <c r="H205" s="197">
        <v>646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139</v>
      </c>
      <c r="AU205" s="203" t="s">
        <v>85</v>
      </c>
      <c r="AV205" s="13" t="s">
        <v>85</v>
      </c>
      <c r="AW205" s="13" t="s">
        <v>34</v>
      </c>
      <c r="AX205" s="13" t="s">
        <v>82</v>
      </c>
      <c r="AY205" s="203" t="s">
        <v>129</v>
      </c>
    </row>
    <row r="206" spans="1:65" s="2" customFormat="1" ht="24.2" customHeight="1">
      <c r="A206" s="33"/>
      <c r="B206" s="34"/>
      <c r="C206" s="173" t="s">
        <v>351</v>
      </c>
      <c r="D206" s="173" t="s">
        <v>131</v>
      </c>
      <c r="E206" s="174" t="s">
        <v>352</v>
      </c>
      <c r="F206" s="175" t="s">
        <v>353</v>
      </c>
      <c r="G206" s="176" t="s">
        <v>194</v>
      </c>
      <c r="H206" s="177">
        <v>2</v>
      </c>
      <c r="I206" s="178"/>
      <c r="J206" s="179">
        <f>ROUND(I206*H206,2)</f>
        <v>0</v>
      </c>
      <c r="K206" s="180"/>
      <c r="L206" s="38"/>
      <c r="M206" s="181" t="s">
        <v>27</v>
      </c>
      <c r="N206" s="182" t="s">
        <v>45</v>
      </c>
      <c r="O206" s="63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5" t="s">
        <v>135</v>
      </c>
      <c r="AT206" s="185" t="s">
        <v>131</v>
      </c>
      <c r="AU206" s="185" t="s">
        <v>85</v>
      </c>
      <c r="AY206" s="16" t="s">
        <v>129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6" t="s">
        <v>82</v>
      </c>
      <c r="BK206" s="186">
        <f>ROUND(I206*H206,2)</f>
        <v>0</v>
      </c>
      <c r="BL206" s="16" t="s">
        <v>135</v>
      </c>
      <c r="BM206" s="185" t="s">
        <v>354</v>
      </c>
    </row>
    <row r="207" spans="1:65" s="2" customFormat="1" ht="11.25">
      <c r="A207" s="33"/>
      <c r="B207" s="34"/>
      <c r="C207" s="35"/>
      <c r="D207" s="187" t="s">
        <v>137</v>
      </c>
      <c r="E207" s="35"/>
      <c r="F207" s="188" t="s">
        <v>355</v>
      </c>
      <c r="G207" s="35"/>
      <c r="H207" s="35"/>
      <c r="I207" s="189"/>
      <c r="J207" s="35"/>
      <c r="K207" s="35"/>
      <c r="L207" s="38"/>
      <c r="M207" s="190"/>
      <c r="N207" s="191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137</v>
      </c>
      <c r="AU207" s="16" t="s">
        <v>85</v>
      </c>
    </row>
    <row r="208" spans="1:65" s="13" customFormat="1" ht="11.25">
      <c r="B208" s="192"/>
      <c r="C208" s="193"/>
      <c r="D208" s="194" t="s">
        <v>139</v>
      </c>
      <c r="E208" s="195" t="s">
        <v>27</v>
      </c>
      <c r="F208" s="196" t="s">
        <v>85</v>
      </c>
      <c r="G208" s="193"/>
      <c r="H208" s="197">
        <v>2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139</v>
      </c>
      <c r="AU208" s="203" t="s">
        <v>85</v>
      </c>
      <c r="AV208" s="13" t="s">
        <v>85</v>
      </c>
      <c r="AW208" s="13" t="s">
        <v>34</v>
      </c>
      <c r="AX208" s="13" t="s">
        <v>82</v>
      </c>
      <c r="AY208" s="203" t="s">
        <v>129</v>
      </c>
    </row>
    <row r="209" spans="1:65" s="2" customFormat="1" ht="24.2" customHeight="1">
      <c r="A209" s="33"/>
      <c r="B209" s="34"/>
      <c r="C209" s="173" t="s">
        <v>356</v>
      </c>
      <c r="D209" s="173" t="s">
        <v>131</v>
      </c>
      <c r="E209" s="174" t="s">
        <v>357</v>
      </c>
      <c r="F209" s="175" t="s">
        <v>358</v>
      </c>
      <c r="G209" s="176" t="s">
        <v>194</v>
      </c>
      <c r="H209" s="177">
        <v>36</v>
      </c>
      <c r="I209" s="178"/>
      <c r="J209" s="179">
        <f>ROUND(I209*H209,2)</f>
        <v>0</v>
      </c>
      <c r="K209" s="180"/>
      <c r="L209" s="38"/>
      <c r="M209" s="181" t="s">
        <v>27</v>
      </c>
      <c r="N209" s="182" t="s">
        <v>45</v>
      </c>
      <c r="O209" s="63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5" t="s">
        <v>135</v>
      </c>
      <c r="AT209" s="185" t="s">
        <v>131</v>
      </c>
      <c r="AU209" s="185" t="s">
        <v>85</v>
      </c>
      <c r="AY209" s="16" t="s">
        <v>129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6" t="s">
        <v>82</v>
      </c>
      <c r="BK209" s="186">
        <f>ROUND(I209*H209,2)</f>
        <v>0</v>
      </c>
      <c r="BL209" s="16" t="s">
        <v>135</v>
      </c>
      <c r="BM209" s="185" t="s">
        <v>359</v>
      </c>
    </row>
    <row r="210" spans="1:65" s="2" customFormat="1" ht="11.25">
      <c r="A210" s="33"/>
      <c r="B210" s="34"/>
      <c r="C210" s="35"/>
      <c r="D210" s="187" t="s">
        <v>137</v>
      </c>
      <c r="E210" s="35"/>
      <c r="F210" s="188" t="s">
        <v>360</v>
      </c>
      <c r="G210" s="35"/>
      <c r="H210" s="35"/>
      <c r="I210" s="189"/>
      <c r="J210" s="35"/>
      <c r="K210" s="35"/>
      <c r="L210" s="38"/>
      <c r="M210" s="190"/>
      <c r="N210" s="191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137</v>
      </c>
      <c r="AU210" s="16" t="s">
        <v>85</v>
      </c>
    </row>
    <row r="211" spans="1:65" s="13" customFormat="1" ht="11.25">
      <c r="B211" s="192"/>
      <c r="C211" s="193"/>
      <c r="D211" s="194" t="s">
        <v>139</v>
      </c>
      <c r="E211" s="195" t="s">
        <v>27</v>
      </c>
      <c r="F211" s="196" t="s">
        <v>339</v>
      </c>
      <c r="G211" s="193"/>
      <c r="H211" s="197">
        <v>36</v>
      </c>
      <c r="I211" s="198"/>
      <c r="J211" s="193"/>
      <c r="K211" s="193"/>
      <c r="L211" s="199"/>
      <c r="M211" s="216"/>
      <c r="N211" s="217"/>
      <c r="O211" s="217"/>
      <c r="P211" s="217"/>
      <c r="Q211" s="217"/>
      <c r="R211" s="217"/>
      <c r="S211" s="217"/>
      <c r="T211" s="218"/>
      <c r="AT211" s="203" t="s">
        <v>139</v>
      </c>
      <c r="AU211" s="203" t="s">
        <v>85</v>
      </c>
      <c r="AV211" s="13" t="s">
        <v>85</v>
      </c>
      <c r="AW211" s="13" t="s">
        <v>34</v>
      </c>
      <c r="AX211" s="13" t="s">
        <v>82</v>
      </c>
      <c r="AY211" s="203" t="s">
        <v>129</v>
      </c>
    </row>
    <row r="212" spans="1:65" s="2" customFormat="1" ht="6.95" customHeight="1">
      <c r="A212" s="33"/>
      <c r="B212" s="46"/>
      <c r="C212" s="47"/>
      <c r="D212" s="47"/>
      <c r="E212" s="47"/>
      <c r="F212" s="47"/>
      <c r="G212" s="47"/>
      <c r="H212" s="47"/>
      <c r="I212" s="47"/>
      <c r="J212" s="47"/>
      <c r="K212" s="47"/>
      <c r="L212" s="38"/>
      <c r="M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</row>
  </sheetData>
  <sheetProtection algorithmName="SHA-512" hashValue="FBVx7Oozdy3dLTvQh4bMGbAZyLJoEr3dQKU59NOCmgVUfHDw8uZZtEle1GyOpFsAzCECcQYPmwcg8iKIVpxqEg==" saltValue="gvkomU2OlTPdFFX8wmT8WvMhWdm7o18j+7s5pgECq++yIOiMkjoiGVMoP8beH14TxEmJadjw4Uy1fvvfnKEvZA==" spinCount="100000" sheet="1" objects="1" scenarios="1" formatColumns="0" formatRows="0" autoFilter="0"/>
  <autoFilter ref="C85:K21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0" r:id="rId4"/>
    <hyperlink ref="F103" r:id="rId5"/>
    <hyperlink ref="F106" r:id="rId6"/>
    <hyperlink ref="F109" r:id="rId7"/>
    <hyperlink ref="F112" r:id="rId8"/>
    <hyperlink ref="F115" r:id="rId9"/>
    <hyperlink ref="F118" r:id="rId10"/>
    <hyperlink ref="F125" r:id="rId11"/>
    <hyperlink ref="F128" r:id="rId12"/>
    <hyperlink ref="F134" r:id="rId13"/>
    <hyperlink ref="F138" r:id="rId14"/>
    <hyperlink ref="F141" r:id="rId15"/>
    <hyperlink ref="F144" r:id="rId16"/>
    <hyperlink ref="F147" r:id="rId17"/>
    <hyperlink ref="F162" r:id="rId18"/>
    <hyperlink ref="F168" r:id="rId19"/>
    <hyperlink ref="F174" r:id="rId20"/>
    <hyperlink ref="F177" r:id="rId21"/>
    <hyperlink ref="F180" r:id="rId22"/>
    <hyperlink ref="F183" r:id="rId23"/>
    <hyperlink ref="F186" r:id="rId24"/>
    <hyperlink ref="F190" r:id="rId25"/>
    <hyperlink ref="F194" r:id="rId26"/>
    <hyperlink ref="F198" r:id="rId27"/>
    <hyperlink ref="F201" r:id="rId28"/>
    <hyperlink ref="F204" r:id="rId29"/>
    <hyperlink ref="F207" r:id="rId30"/>
    <hyperlink ref="F210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etapa č.2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361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ROUND((SUM(BE86:BE187)),  2)</f>
        <v>0</v>
      </c>
      <c r="G33" s="33"/>
      <c r="H33" s="33"/>
      <c r="I33" s="117">
        <v>0.21</v>
      </c>
      <c r="J33" s="116">
        <f>ROUND(((SUM(BE86:BE187))*I33),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ROUND((SUM(BF86:BF187)),  2)</f>
        <v>0</v>
      </c>
      <c r="G34" s="33"/>
      <c r="H34" s="33"/>
      <c r="I34" s="117">
        <v>0.15</v>
      </c>
      <c r="J34" s="116">
        <f>ROUND(((SUM(BF86:BF187))*I34),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etapa č.2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115.22 - ulice Kolínská - 2.etapa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J122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J135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J145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J164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J168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etapa č.2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115.22 - ulice Kolínská - 2.etapa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3. 3. 2023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5.9499499999999994</v>
      </c>
      <c r="S86" s="71"/>
      <c r="T86" s="155">
        <f>T87</f>
        <v>493.84000000000003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P88+P122+P135+P145+P168</f>
        <v>0</v>
      </c>
      <c r="Q87" s="165"/>
      <c r="R87" s="166">
        <f>R88+R122+R135+R145+R168</f>
        <v>5.9499499999999994</v>
      </c>
      <c r="S87" s="165"/>
      <c r="T87" s="167">
        <f>T88+T122+T135+T145+T168</f>
        <v>493.84000000000003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BK88+BK122+BK135+BK145+BK168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SUM(P89:P121)</f>
        <v>0</v>
      </c>
      <c r="Q88" s="165"/>
      <c r="R88" s="166">
        <f>SUM(R89:R121)</f>
        <v>0.43062000000000006</v>
      </c>
      <c r="S88" s="165"/>
      <c r="T88" s="167">
        <f>SUM(T89:T121)</f>
        <v>455.28000000000003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SUM(BK89:BK121)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131</v>
      </c>
      <c r="E89" s="174" t="s">
        <v>362</v>
      </c>
      <c r="F89" s="175" t="s">
        <v>148</v>
      </c>
      <c r="G89" s="176" t="s">
        <v>134</v>
      </c>
      <c r="H89" s="177">
        <v>250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149</v>
      </c>
    </row>
    <row r="90" spans="1:65" s="2" customFormat="1" ht="19.5">
      <c r="A90" s="33"/>
      <c r="B90" s="34"/>
      <c r="C90" s="35"/>
      <c r="D90" s="194" t="s">
        <v>151</v>
      </c>
      <c r="E90" s="35"/>
      <c r="F90" s="204" t="s">
        <v>152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151</v>
      </c>
      <c r="AU90" s="16" t="s">
        <v>85</v>
      </c>
    </row>
    <row r="91" spans="1:65" s="13" customFormat="1" ht="11.25">
      <c r="B91" s="192"/>
      <c r="C91" s="193"/>
      <c r="D91" s="194" t="s">
        <v>139</v>
      </c>
      <c r="E91" s="195" t="s">
        <v>27</v>
      </c>
      <c r="F91" s="196" t="s">
        <v>363</v>
      </c>
      <c r="G91" s="193"/>
      <c r="H91" s="197">
        <v>250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139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129</v>
      </c>
    </row>
    <row r="92" spans="1:65" s="2" customFormat="1" ht="37.9" customHeight="1">
      <c r="A92" s="33"/>
      <c r="B92" s="34"/>
      <c r="C92" s="173" t="s">
        <v>85</v>
      </c>
      <c r="D92" s="173" t="s">
        <v>131</v>
      </c>
      <c r="E92" s="174" t="s">
        <v>132</v>
      </c>
      <c r="F92" s="175" t="s">
        <v>133</v>
      </c>
      <c r="G92" s="176" t="s">
        <v>134</v>
      </c>
      <c r="H92" s="177">
        <v>11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0.22</v>
      </c>
      <c r="T92" s="184">
        <f>S92*H92</f>
        <v>2.42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135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135</v>
      </c>
      <c r="BM92" s="185" t="s">
        <v>364</v>
      </c>
    </row>
    <row r="93" spans="1:65" s="2" customFormat="1" ht="11.25">
      <c r="A93" s="33"/>
      <c r="B93" s="34"/>
      <c r="C93" s="35"/>
      <c r="D93" s="187" t="s">
        <v>137</v>
      </c>
      <c r="E93" s="35"/>
      <c r="F93" s="188" t="s">
        <v>138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85</v>
      </c>
    </row>
    <row r="94" spans="1:65" s="13" customFormat="1" ht="11.25">
      <c r="B94" s="192"/>
      <c r="C94" s="193"/>
      <c r="D94" s="194" t="s">
        <v>139</v>
      </c>
      <c r="E94" s="195" t="s">
        <v>27</v>
      </c>
      <c r="F94" s="196" t="s">
        <v>198</v>
      </c>
      <c r="G94" s="193"/>
      <c r="H94" s="197">
        <v>11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139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129</v>
      </c>
    </row>
    <row r="95" spans="1:65" s="2" customFormat="1" ht="24.2" customHeight="1">
      <c r="A95" s="33"/>
      <c r="B95" s="34"/>
      <c r="C95" s="173" t="s">
        <v>146</v>
      </c>
      <c r="D95" s="173" t="s">
        <v>131</v>
      </c>
      <c r="E95" s="174" t="s">
        <v>365</v>
      </c>
      <c r="F95" s="175" t="s">
        <v>142</v>
      </c>
      <c r="G95" s="176" t="s">
        <v>134</v>
      </c>
      <c r="H95" s="177">
        <v>1832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1.6000000000000001E-4</v>
      </c>
      <c r="R95" s="183">
        <f>Q95*H95</f>
        <v>0.29312000000000005</v>
      </c>
      <c r="S95" s="183">
        <v>0.23</v>
      </c>
      <c r="T95" s="184">
        <f>S95*H95</f>
        <v>421.36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135</v>
      </c>
      <c r="AT95" s="185" t="s">
        <v>131</v>
      </c>
      <c r="AU95" s="185" t="s">
        <v>85</v>
      </c>
      <c r="AY95" s="16" t="s">
        <v>129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135</v>
      </c>
      <c r="BM95" s="185" t="s">
        <v>143</v>
      </c>
    </row>
    <row r="96" spans="1:65" s="2" customFormat="1" ht="19.5">
      <c r="A96" s="33"/>
      <c r="B96" s="34"/>
      <c r="C96" s="35"/>
      <c r="D96" s="194" t="s">
        <v>151</v>
      </c>
      <c r="E96" s="35"/>
      <c r="F96" s="204" t="s">
        <v>366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151</v>
      </c>
      <c r="AU96" s="16" t="s">
        <v>85</v>
      </c>
    </row>
    <row r="97" spans="1:65" s="13" customFormat="1" ht="11.25">
      <c r="B97" s="192"/>
      <c r="C97" s="193"/>
      <c r="D97" s="194" t="s">
        <v>139</v>
      </c>
      <c r="E97" s="195" t="s">
        <v>27</v>
      </c>
      <c r="F97" s="196" t="s">
        <v>367</v>
      </c>
      <c r="G97" s="193"/>
      <c r="H97" s="197">
        <v>1832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139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129</v>
      </c>
    </row>
    <row r="98" spans="1:65" s="2" customFormat="1" ht="37.9" customHeight="1">
      <c r="A98" s="33"/>
      <c r="B98" s="34"/>
      <c r="C98" s="173" t="s">
        <v>135</v>
      </c>
      <c r="D98" s="173" t="s">
        <v>131</v>
      </c>
      <c r="E98" s="174" t="s">
        <v>154</v>
      </c>
      <c r="F98" s="175" t="s">
        <v>155</v>
      </c>
      <c r="G98" s="176" t="s">
        <v>134</v>
      </c>
      <c r="H98" s="177">
        <v>250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0.126</v>
      </c>
      <c r="T98" s="184">
        <f>S98*H98</f>
        <v>31.5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135</v>
      </c>
      <c r="AT98" s="185" t="s">
        <v>131</v>
      </c>
      <c r="AU98" s="185" t="s">
        <v>85</v>
      </c>
      <c r="AY98" s="16" t="s">
        <v>129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135</v>
      </c>
      <c r="BM98" s="185" t="s">
        <v>368</v>
      </c>
    </row>
    <row r="99" spans="1:65" s="2" customFormat="1" ht="11.25">
      <c r="A99" s="33"/>
      <c r="B99" s="34"/>
      <c r="C99" s="35"/>
      <c r="D99" s="187" t="s">
        <v>137</v>
      </c>
      <c r="E99" s="35"/>
      <c r="F99" s="188" t="s">
        <v>157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137</v>
      </c>
      <c r="AU99" s="16" t="s">
        <v>85</v>
      </c>
    </row>
    <row r="100" spans="1:65" s="13" customFormat="1" ht="11.25">
      <c r="B100" s="192"/>
      <c r="C100" s="193"/>
      <c r="D100" s="194" t="s">
        <v>139</v>
      </c>
      <c r="E100" s="195" t="s">
        <v>27</v>
      </c>
      <c r="F100" s="196" t="s">
        <v>363</v>
      </c>
      <c r="G100" s="193"/>
      <c r="H100" s="197">
        <v>250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139</v>
      </c>
      <c r="AU100" s="203" t="s">
        <v>85</v>
      </c>
      <c r="AV100" s="13" t="s">
        <v>85</v>
      </c>
      <c r="AW100" s="13" t="s">
        <v>34</v>
      </c>
      <c r="AX100" s="13" t="s">
        <v>82</v>
      </c>
      <c r="AY100" s="203" t="s">
        <v>129</v>
      </c>
    </row>
    <row r="101" spans="1:65" s="2" customFormat="1" ht="37.9" customHeight="1">
      <c r="A101" s="33"/>
      <c r="B101" s="34"/>
      <c r="C101" s="173" t="s">
        <v>159</v>
      </c>
      <c r="D101" s="173" t="s">
        <v>131</v>
      </c>
      <c r="E101" s="174" t="s">
        <v>180</v>
      </c>
      <c r="F101" s="175" t="s">
        <v>181</v>
      </c>
      <c r="G101" s="176" t="s">
        <v>175</v>
      </c>
      <c r="H101" s="177">
        <v>31.5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135</v>
      </c>
      <c r="AT101" s="185" t="s">
        <v>131</v>
      </c>
      <c r="AU101" s="185" t="s">
        <v>85</v>
      </c>
      <c r="AY101" s="16" t="s">
        <v>129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135</v>
      </c>
      <c r="BM101" s="185" t="s">
        <v>182</v>
      </c>
    </row>
    <row r="102" spans="1:65" s="2" customFormat="1" ht="11.25">
      <c r="A102" s="33"/>
      <c r="B102" s="34"/>
      <c r="C102" s="35"/>
      <c r="D102" s="187" t="s">
        <v>137</v>
      </c>
      <c r="E102" s="35"/>
      <c r="F102" s="188" t="s">
        <v>183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137</v>
      </c>
      <c r="AU102" s="16" t="s">
        <v>85</v>
      </c>
    </row>
    <row r="103" spans="1:65" s="13" customFormat="1" ht="11.25">
      <c r="B103" s="192"/>
      <c r="C103" s="193"/>
      <c r="D103" s="194" t="s">
        <v>139</v>
      </c>
      <c r="E103" s="195" t="s">
        <v>27</v>
      </c>
      <c r="F103" s="196" t="s">
        <v>369</v>
      </c>
      <c r="G103" s="193"/>
      <c r="H103" s="197">
        <v>31.5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139</v>
      </c>
      <c r="AU103" s="203" t="s">
        <v>85</v>
      </c>
      <c r="AV103" s="13" t="s">
        <v>85</v>
      </c>
      <c r="AW103" s="13" t="s">
        <v>34</v>
      </c>
      <c r="AX103" s="13" t="s">
        <v>82</v>
      </c>
      <c r="AY103" s="203" t="s">
        <v>129</v>
      </c>
    </row>
    <row r="104" spans="1:65" s="2" customFormat="1" ht="37.9" customHeight="1">
      <c r="A104" s="33"/>
      <c r="B104" s="34"/>
      <c r="C104" s="173" t="s">
        <v>166</v>
      </c>
      <c r="D104" s="173" t="s">
        <v>131</v>
      </c>
      <c r="E104" s="174" t="s">
        <v>186</v>
      </c>
      <c r="F104" s="175" t="s">
        <v>187</v>
      </c>
      <c r="G104" s="176" t="s">
        <v>175</v>
      </c>
      <c r="H104" s="177">
        <v>252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135</v>
      </c>
      <c r="AT104" s="185" t="s">
        <v>131</v>
      </c>
      <c r="AU104" s="185" t="s">
        <v>85</v>
      </c>
      <c r="AY104" s="16" t="s">
        <v>129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135</v>
      </c>
      <c r="BM104" s="185" t="s">
        <v>188</v>
      </c>
    </row>
    <row r="105" spans="1:65" s="2" customFormat="1" ht="11.25">
      <c r="A105" s="33"/>
      <c r="B105" s="34"/>
      <c r="C105" s="35"/>
      <c r="D105" s="187" t="s">
        <v>137</v>
      </c>
      <c r="E105" s="35"/>
      <c r="F105" s="188" t="s">
        <v>189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137</v>
      </c>
      <c r="AU105" s="16" t="s">
        <v>85</v>
      </c>
    </row>
    <row r="106" spans="1:65" s="13" customFormat="1" ht="11.25">
      <c r="B106" s="192"/>
      <c r="C106" s="193"/>
      <c r="D106" s="194" t="s">
        <v>139</v>
      </c>
      <c r="E106" s="195" t="s">
        <v>27</v>
      </c>
      <c r="F106" s="196" t="s">
        <v>370</v>
      </c>
      <c r="G106" s="193"/>
      <c r="H106" s="197">
        <v>252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139</v>
      </c>
      <c r="AU106" s="203" t="s">
        <v>85</v>
      </c>
      <c r="AV106" s="13" t="s">
        <v>85</v>
      </c>
      <c r="AW106" s="13" t="s">
        <v>34</v>
      </c>
      <c r="AX106" s="13" t="s">
        <v>82</v>
      </c>
      <c r="AY106" s="203" t="s">
        <v>129</v>
      </c>
    </row>
    <row r="107" spans="1:65" s="2" customFormat="1" ht="24.2" customHeight="1">
      <c r="A107" s="33"/>
      <c r="B107" s="34"/>
      <c r="C107" s="173" t="s">
        <v>172</v>
      </c>
      <c r="D107" s="173" t="s">
        <v>131</v>
      </c>
      <c r="E107" s="174" t="s">
        <v>192</v>
      </c>
      <c r="F107" s="175" t="s">
        <v>193</v>
      </c>
      <c r="G107" s="176" t="s">
        <v>194</v>
      </c>
      <c r="H107" s="177">
        <v>63</v>
      </c>
      <c r="I107" s="178"/>
      <c r="J107" s="179">
        <f>ROUND(I107*H107,2)</f>
        <v>0</v>
      </c>
      <c r="K107" s="180"/>
      <c r="L107" s="38"/>
      <c r="M107" s="181" t="s">
        <v>27</v>
      </c>
      <c r="N107" s="182" t="s">
        <v>45</v>
      </c>
      <c r="O107" s="6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135</v>
      </c>
      <c r="AT107" s="185" t="s">
        <v>131</v>
      </c>
      <c r="AU107" s="185" t="s">
        <v>85</v>
      </c>
      <c r="AY107" s="16" t="s">
        <v>129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135</v>
      </c>
      <c r="BM107" s="185" t="s">
        <v>195</v>
      </c>
    </row>
    <row r="108" spans="1:65" s="2" customFormat="1" ht="11.25">
      <c r="A108" s="33"/>
      <c r="B108" s="34"/>
      <c r="C108" s="35"/>
      <c r="D108" s="187" t="s">
        <v>137</v>
      </c>
      <c r="E108" s="35"/>
      <c r="F108" s="188" t="s">
        <v>196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137</v>
      </c>
      <c r="AU108" s="16" t="s">
        <v>85</v>
      </c>
    </row>
    <row r="109" spans="1:65" s="13" customFormat="1" ht="11.25">
      <c r="B109" s="192"/>
      <c r="C109" s="193"/>
      <c r="D109" s="194" t="s">
        <v>139</v>
      </c>
      <c r="E109" s="195" t="s">
        <v>27</v>
      </c>
      <c r="F109" s="196" t="s">
        <v>371</v>
      </c>
      <c r="G109" s="193"/>
      <c r="H109" s="197">
        <v>63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139</v>
      </c>
      <c r="AU109" s="203" t="s">
        <v>85</v>
      </c>
      <c r="AV109" s="13" t="s">
        <v>85</v>
      </c>
      <c r="AW109" s="13" t="s">
        <v>34</v>
      </c>
      <c r="AX109" s="13" t="s">
        <v>82</v>
      </c>
      <c r="AY109" s="203" t="s">
        <v>129</v>
      </c>
    </row>
    <row r="110" spans="1:65" s="2" customFormat="1" ht="24.2" customHeight="1">
      <c r="A110" s="33"/>
      <c r="B110" s="34"/>
      <c r="C110" s="173" t="s">
        <v>179</v>
      </c>
      <c r="D110" s="173" t="s">
        <v>131</v>
      </c>
      <c r="E110" s="174" t="s">
        <v>207</v>
      </c>
      <c r="F110" s="175" t="s">
        <v>208</v>
      </c>
      <c r="G110" s="176" t="s">
        <v>134</v>
      </c>
      <c r="H110" s="177">
        <v>250</v>
      </c>
      <c r="I110" s="178"/>
      <c r="J110" s="179">
        <f>ROUND(I110*H110,2)</f>
        <v>0</v>
      </c>
      <c r="K110" s="180"/>
      <c r="L110" s="38"/>
      <c r="M110" s="181" t="s">
        <v>27</v>
      </c>
      <c r="N110" s="182" t="s">
        <v>45</v>
      </c>
      <c r="O110" s="6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5" t="s">
        <v>135</v>
      </c>
      <c r="AT110" s="185" t="s">
        <v>131</v>
      </c>
      <c r="AU110" s="185" t="s">
        <v>85</v>
      </c>
      <c r="AY110" s="16" t="s">
        <v>129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82</v>
      </c>
      <c r="BK110" s="186">
        <f>ROUND(I110*H110,2)</f>
        <v>0</v>
      </c>
      <c r="BL110" s="16" t="s">
        <v>135</v>
      </c>
      <c r="BM110" s="185" t="s">
        <v>372</v>
      </c>
    </row>
    <row r="111" spans="1:65" s="2" customFormat="1" ht="11.25">
      <c r="A111" s="33"/>
      <c r="B111" s="34"/>
      <c r="C111" s="35"/>
      <c r="D111" s="187" t="s">
        <v>137</v>
      </c>
      <c r="E111" s="35"/>
      <c r="F111" s="188" t="s">
        <v>210</v>
      </c>
      <c r="G111" s="35"/>
      <c r="H111" s="35"/>
      <c r="I111" s="189"/>
      <c r="J111" s="35"/>
      <c r="K111" s="35"/>
      <c r="L111" s="38"/>
      <c r="M111" s="190"/>
      <c r="N111" s="191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137</v>
      </c>
      <c r="AU111" s="16" t="s">
        <v>85</v>
      </c>
    </row>
    <row r="112" spans="1:65" s="13" customFormat="1" ht="11.25">
      <c r="B112" s="192"/>
      <c r="C112" s="193"/>
      <c r="D112" s="194" t="s">
        <v>139</v>
      </c>
      <c r="E112" s="195" t="s">
        <v>27</v>
      </c>
      <c r="F112" s="196" t="s">
        <v>373</v>
      </c>
      <c r="G112" s="193"/>
      <c r="H112" s="197">
        <v>250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139</v>
      </c>
      <c r="AU112" s="203" t="s">
        <v>85</v>
      </c>
      <c r="AV112" s="13" t="s">
        <v>85</v>
      </c>
      <c r="AW112" s="13" t="s">
        <v>34</v>
      </c>
      <c r="AX112" s="13" t="s">
        <v>82</v>
      </c>
      <c r="AY112" s="203" t="s">
        <v>129</v>
      </c>
    </row>
    <row r="113" spans="1:65" s="2" customFormat="1" ht="16.5" customHeight="1">
      <c r="A113" s="33"/>
      <c r="B113" s="34"/>
      <c r="C113" s="205" t="s">
        <v>185</v>
      </c>
      <c r="D113" s="205" t="s">
        <v>199</v>
      </c>
      <c r="E113" s="206" t="s">
        <v>200</v>
      </c>
      <c r="F113" s="207" t="s">
        <v>201</v>
      </c>
      <c r="G113" s="208" t="s">
        <v>194</v>
      </c>
      <c r="H113" s="209">
        <v>0.125</v>
      </c>
      <c r="I113" s="210"/>
      <c r="J113" s="211">
        <f>ROUND(I113*H113,2)</f>
        <v>0</v>
      </c>
      <c r="K113" s="212"/>
      <c r="L113" s="213"/>
      <c r="M113" s="214" t="s">
        <v>27</v>
      </c>
      <c r="N113" s="215" t="s">
        <v>45</v>
      </c>
      <c r="O113" s="63"/>
      <c r="P113" s="183">
        <f>O113*H113</f>
        <v>0</v>
      </c>
      <c r="Q113" s="183">
        <v>1</v>
      </c>
      <c r="R113" s="183">
        <f>Q113*H113</f>
        <v>0.125</v>
      </c>
      <c r="S113" s="183">
        <v>0</v>
      </c>
      <c r="T113" s="18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5" t="s">
        <v>179</v>
      </c>
      <c r="AT113" s="185" t="s">
        <v>199</v>
      </c>
      <c r="AU113" s="185" t="s">
        <v>85</v>
      </c>
      <c r="AY113" s="16" t="s">
        <v>129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82</v>
      </c>
      <c r="BK113" s="186">
        <f>ROUND(I113*H113,2)</f>
        <v>0</v>
      </c>
      <c r="BL113" s="16" t="s">
        <v>135</v>
      </c>
      <c r="BM113" s="185" t="s">
        <v>374</v>
      </c>
    </row>
    <row r="114" spans="1:65" s="2" customFormat="1" ht="19.5">
      <c r="A114" s="33"/>
      <c r="B114" s="34"/>
      <c r="C114" s="35"/>
      <c r="D114" s="194" t="s">
        <v>151</v>
      </c>
      <c r="E114" s="35"/>
      <c r="F114" s="204" t="s">
        <v>203</v>
      </c>
      <c r="G114" s="35"/>
      <c r="H114" s="35"/>
      <c r="I114" s="189"/>
      <c r="J114" s="35"/>
      <c r="K114" s="35"/>
      <c r="L114" s="38"/>
      <c r="M114" s="190"/>
      <c r="N114" s="191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151</v>
      </c>
      <c r="AU114" s="16" t="s">
        <v>85</v>
      </c>
    </row>
    <row r="115" spans="1:65" s="13" customFormat="1" ht="11.25">
      <c r="B115" s="192"/>
      <c r="C115" s="193"/>
      <c r="D115" s="194" t="s">
        <v>139</v>
      </c>
      <c r="E115" s="195" t="s">
        <v>27</v>
      </c>
      <c r="F115" s="196" t="s">
        <v>375</v>
      </c>
      <c r="G115" s="193"/>
      <c r="H115" s="197">
        <v>50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139</v>
      </c>
      <c r="AU115" s="203" t="s">
        <v>85</v>
      </c>
      <c r="AV115" s="13" t="s">
        <v>85</v>
      </c>
      <c r="AW115" s="13" t="s">
        <v>34</v>
      </c>
      <c r="AX115" s="13" t="s">
        <v>82</v>
      </c>
      <c r="AY115" s="203" t="s">
        <v>129</v>
      </c>
    </row>
    <row r="116" spans="1:65" s="13" customFormat="1" ht="11.25">
      <c r="B116" s="192"/>
      <c r="C116" s="193"/>
      <c r="D116" s="194" t="s">
        <v>139</v>
      </c>
      <c r="E116" s="193"/>
      <c r="F116" s="196" t="s">
        <v>376</v>
      </c>
      <c r="G116" s="193"/>
      <c r="H116" s="197">
        <v>0.125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139</v>
      </c>
      <c r="AU116" s="203" t="s">
        <v>85</v>
      </c>
      <c r="AV116" s="13" t="s">
        <v>85</v>
      </c>
      <c r="AW116" s="13" t="s">
        <v>4</v>
      </c>
      <c r="AX116" s="13" t="s">
        <v>82</v>
      </c>
      <c r="AY116" s="203" t="s">
        <v>129</v>
      </c>
    </row>
    <row r="117" spans="1:65" s="2" customFormat="1" ht="24.2" customHeight="1">
      <c r="A117" s="33"/>
      <c r="B117" s="34"/>
      <c r="C117" s="173" t="s">
        <v>191</v>
      </c>
      <c r="D117" s="173" t="s">
        <v>131</v>
      </c>
      <c r="E117" s="174" t="s">
        <v>212</v>
      </c>
      <c r="F117" s="175" t="s">
        <v>213</v>
      </c>
      <c r="G117" s="176" t="s">
        <v>134</v>
      </c>
      <c r="H117" s="177">
        <v>250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135</v>
      </c>
      <c r="AT117" s="185" t="s">
        <v>131</v>
      </c>
      <c r="AU117" s="185" t="s">
        <v>85</v>
      </c>
      <c r="AY117" s="16" t="s">
        <v>129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135</v>
      </c>
      <c r="BM117" s="185" t="s">
        <v>214</v>
      </c>
    </row>
    <row r="118" spans="1:65" s="2" customFormat="1" ht="11.25">
      <c r="A118" s="33"/>
      <c r="B118" s="34"/>
      <c r="C118" s="35"/>
      <c r="D118" s="187" t="s">
        <v>137</v>
      </c>
      <c r="E118" s="35"/>
      <c r="F118" s="188" t="s">
        <v>215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137</v>
      </c>
      <c r="AU118" s="16" t="s">
        <v>85</v>
      </c>
    </row>
    <row r="119" spans="1:65" s="13" customFormat="1" ht="11.25">
      <c r="B119" s="192"/>
      <c r="C119" s="193"/>
      <c r="D119" s="194" t="s">
        <v>139</v>
      </c>
      <c r="E119" s="195" t="s">
        <v>27</v>
      </c>
      <c r="F119" s="196" t="s">
        <v>373</v>
      </c>
      <c r="G119" s="193"/>
      <c r="H119" s="197">
        <v>250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139</v>
      </c>
      <c r="AU119" s="203" t="s">
        <v>85</v>
      </c>
      <c r="AV119" s="13" t="s">
        <v>85</v>
      </c>
      <c r="AW119" s="13" t="s">
        <v>34</v>
      </c>
      <c r="AX119" s="13" t="s">
        <v>74</v>
      </c>
      <c r="AY119" s="203" t="s">
        <v>129</v>
      </c>
    </row>
    <row r="120" spans="1:65" s="2" customFormat="1" ht="16.5" customHeight="1">
      <c r="A120" s="33"/>
      <c r="B120" s="34"/>
      <c r="C120" s="205" t="s">
        <v>198</v>
      </c>
      <c r="D120" s="205" t="s">
        <v>199</v>
      </c>
      <c r="E120" s="206" t="s">
        <v>217</v>
      </c>
      <c r="F120" s="207" t="s">
        <v>218</v>
      </c>
      <c r="G120" s="208" t="s">
        <v>219</v>
      </c>
      <c r="H120" s="209">
        <v>12.5</v>
      </c>
      <c r="I120" s="210"/>
      <c r="J120" s="211">
        <f>ROUND(I120*H120,2)</f>
        <v>0</v>
      </c>
      <c r="K120" s="212"/>
      <c r="L120" s="213"/>
      <c r="M120" s="214" t="s">
        <v>27</v>
      </c>
      <c r="N120" s="215" t="s">
        <v>45</v>
      </c>
      <c r="O120" s="63"/>
      <c r="P120" s="183">
        <f>O120*H120</f>
        <v>0</v>
      </c>
      <c r="Q120" s="183">
        <v>1E-3</v>
      </c>
      <c r="R120" s="183">
        <f>Q120*H120</f>
        <v>1.2500000000000001E-2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179</v>
      </c>
      <c r="AT120" s="185" t="s">
        <v>199</v>
      </c>
      <c r="AU120" s="185" t="s">
        <v>85</v>
      </c>
      <c r="AY120" s="16" t="s">
        <v>129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135</v>
      </c>
      <c r="BM120" s="185" t="s">
        <v>220</v>
      </c>
    </row>
    <row r="121" spans="1:65" s="13" customFormat="1" ht="11.25">
      <c r="B121" s="192"/>
      <c r="C121" s="193"/>
      <c r="D121" s="194" t="s">
        <v>139</v>
      </c>
      <c r="E121" s="195" t="s">
        <v>27</v>
      </c>
      <c r="F121" s="196" t="s">
        <v>377</v>
      </c>
      <c r="G121" s="193"/>
      <c r="H121" s="197">
        <v>12.5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139</v>
      </c>
      <c r="AU121" s="203" t="s">
        <v>85</v>
      </c>
      <c r="AV121" s="13" t="s">
        <v>85</v>
      </c>
      <c r="AW121" s="13" t="s">
        <v>34</v>
      </c>
      <c r="AX121" s="13" t="s">
        <v>82</v>
      </c>
      <c r="AY121" s="203" t="s">
        <v>129</v>
      </c>
    </row>
    <row r="122" spans="1:65" s="12" customFormat="1" ht="22.9" customHeight="1">
      <c r="B122" s="157"/>
      <c r="C122" s="158"/>
      <c r="D122" s="159" t="s">
        <v>73</v>
      </c>
      <c r="E122" s="171" t="s">
        <v>159</v>
      </c>
      <c r="F122" s="171" t="s">
        <v>222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SUM(P123:P134)</f>
        <v>0</v>
      </c>
      <c r="Q122" s="165"/>
      <c r="R122" s="166">
        <f>SUM(R123:R134)</f>
        <v>1.3007200000000001</v>
      </c>
      <c r="S122" s="165"/>
      <c r="T122" s="167">
        <f>SUM(T123:T134)</f>
        <v>0</v>
      </c>
      <c r="AR122" s="168" t="s">
        <v>82</v>
      </c>
      <c r="AT122" s="169" t="s">
        <v>73</v>
      </c>
      <c r="AU122" s="169" t="s">
        <v>82</v>
      </c>
      <c r="AY122" s="168" t="s">
        <v>129</v>
      </c>
      <c r="BK122" s="170">
        <f>SUM(BK123:BK134)</f>
        <v>0</v>
      </c>
    </row>
    <row r="123" spans="1:65" s="2" customFormat="1" ht="24.2" customHeight="1">
      <c r="A123" s="33"/>
      <c r="B123" s="34"/>
      <c r="C123" s="173" t="s">
        <v>206</v>
      </c>
      <c r="D123" s="173" t="s">
        <v>131</v>
      </c>
      <c r="E123" s="174" t="s">
        <v>378</v>
      </c>
      <c r="F123" s="175" t="s">
        <v>379</v>
      </c>
      <c r="G123" s="176" t="s">
        <v>134</v>
      </c>
      <c r="H123" s="177">
        <v>1832</v>
      </c>
      <c r="I123" s="178"/>
      <c r="J123" s="179">
        <f>ROUND(I123*H123,2)</f>
        <v>0</v>
      </c>
      <c r="K123" s="180"/>
      <c r="L123" s="38"/>
      <c r="M123" s="181" t="s">
        <v>27</v>
      </c>
      <c r="N123" s="182" t="s">
        <v>45</v>
      </c>
      <c r="O123" s="63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5" t="s">
        <v>135</v>
      </c>
      <c r="AT123" s="185" t="s">
        <v>131</v>
      </c>
      <c r="AU123" s="185" t="s">
        <v>85</v>
      </c>
      <c r="AY123" s="16" t="s">
        <v>129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6" t="s">
        <v>82</v>
      </c>
      <c r="BK123" s="186">
        <f>ROUND(I123*H123,2)</f>
        <v>0</v>
      </c>
      <c r="BL123" s="16" t="s">
        <v>135</v>
      </c>
      <c r="BM123" s="185" t="s">
        <v>380</v>
      </c>
    </row>
    <row r="124" spans="1:65" s="2" customFormat="1" ht="11.25">
      <c r="A124" s="33"/>
      <c r="B124" s="34"/>
      <c r="C124" s="35"/>
      <c r="D124" s="187" t="s">
        <v>137</v>
      </c>
      <c r="E124" s="35"/>
      <c r="F124" s="188" t="s">
        <v>381</v>
      </c>
      <c r="G124" s="35"/>
      <c r="H124" s="35"/>
      <c r="I124" s="189"/>
      <c r="J124" s="35"/>
      <c r="K124" s="35"/>
      <c r="L124" s="38"/>
      <c r="M124" s="190"/>
      <c r="N124" s="191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137</v>
      </c>
      <c r="AU124" s="16" t="s">
        <v>85</v>
      </c>
    </row>
    <row r="125" spans="1:65" s="13" customFormat="1" ht="11.25">
      <c r="B125" s="192"/>
      <c r="C125" s="193"/>
      <c r="D125" s="194" t="s">
        <v>139</v>
      </c>
      <c r="E125" s="195" t="s">
        <v>27</v>
      </c>
      <c r="F125" s="196" t="s">
        <v>367</v>
      </c>
      <c r="G125" s="193"/>
      <c r="H125" s="197">
        <v>1832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139</v>
      </c>
      <c r="AU125" s="203" t="s">
        <v>85</v>
      </c>
      <c r="AV125" s="13" t="s">
        <v>85</v>
      </c>
      <c r="AW125" s="13" t="s">
        <v>34</v>
      </c>
      <c r="AX125" s="13" t="s">
        <v>82</v>
      </c>
      <c r="AY125" s="203" t="s">
        <v>129</v>
      </c>
    </row>
    <row r="126" spans="1:65" s="2" customFormat="1" ht="16.5" customHeight="1">
      <c r="A126" s="33"/>
      <c r="B126" s="34"/>
      <c r="C126" s="173" t="s">
        <v>211</v>
      </c>
      <c r="D126" s="173" t="s">
        <v>131</v>
      </c>
      <c r="E126" s="174" t="s">
        <v>234</v>
      </c>
      <c r="F126" s="175" t="s">
        <v>235</v>
      </c>
      <c r="G126" s="176" t="s">
        <v>134</v>
      </c>
      <c r="H126" s="177">
        <v>1832</v>
      </c>
      <c r="I126" s="178"/>
      <c r="J126" s="179">
        <f>ROUND(I126*H126,2)</f>
        <v>0</v>
      </c>
      <c r="K126" s="180"/>
      <c r="L126" s="38"/>
      <c r="M126" s="181" t="s">
        <v>27</v>
      </c>
      <c r="N126" s="182" t="s">
        <v>45</v>
      </c>
      <c r="O126" s="63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5" t="s">
        <v>135</v>
      </c>
      <c r="AT126" s="185" t="s">
        <v>131</v>
      </c>
      <c r="AU126" s="185" t="s">
        <v>85</v>
      </c>
      <c r="AY126" s="16" t="s">
        <v>129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82</v>
      </c>
      <c r="BK126" s="186">
        <f>ROUND(I126*H126,2)</f>
        <v>0</v>
      </c>
      <c r="BL126" s="16" t="s">
        <v>135</v>
      </c>
      <c r="BM126" s="185" t="s">
        <v>236</v>
      </c>
    </row>
    <row r="127" spans="1:65" s="2" customFormat="1" ht="11.25">
      <c r="A127" s="33"/>
      <c r="B127" s="34"/>
      <c r="C127" s="35"/>
      <c r="D127" s="187" t="s">
        <v>137</v>
      </c>
      <c r="E127" s="35"/>
      <c r="F127" s="188" t="s">
        <v>237</v>
      </c>
      <c r="G127" s="35"/>
      <c r="H127" s="35"/>
      <c r="I127" s="189"/>
      <c r="J127" s="35"/>
      <c r="K127" s="35"/>
      <c r="L127" s="38"/>
      <c r="M127" s="190"/>
      <c r="N127" s="191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85</v>
      </c>
    </row>
    <row r="128" spans="1:65" s="13" customFormat="1" ht="11.25">
      <c r="B128" s="192"/>
      <c r="C128" s="193"/>
      <c r="D128" s="194" t="s">
        <v>139</v>
      </c>
      <c r="E128" s="195" t="s">
        <v>27</v>
      </c>
      <c r="F128" s="196" t="s">
        <v>367</v>
      </c>
      <c r="G128" s="193"/>
      <c r="H128" s="197">
        <v>1832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139</v>
      </c>
      <c r="AU128" s="203" t="s">
        <v>85</v>
      </c>
      <c r="AV128" s="13" t="s">
        <v>85</v>
      </c>
      <c r="AW128" s="13" t="s">
        <v>34</v>
      </c>
      <c r="AX128" s="13" t="s">
        <v>82</v>
      </c>
      <c r="AY128" s="203" t="s">
        <v>129</v>
      </c>
    </row>
    <row r="129" spans="1:65" s="2" customFormat="1" ht="16.5" customHeight="1">
      <c r="A129" s="33"/>
      <c r="B129" s="34"/>
      <c r="C129" s="173" t="s">
        <v>216</v>
      </c>
      <c r="D129" s="173" t="s">
        <v>131</v>
      </c>
      <c r="E129" s="174" t="s">
        <v>239</v>
      </c>
      <c r="F129" s="175" t="s">
        <v>240</v>
      </c>
      <c r="G129" s="176" t="s">
        <v>134</v>
      </c>
      <c r="H129" s="177">
        <v>1832</v>
      </c>
      <c r="I129" s="178"/>
      <c r="J129" s="179">
        <f>ROUND(I129*H129,2)</f>
        <v>0</v>
      </c>
      <c r="K129" s="180"/>
      <c r="L129" s="38"/>
      <c r="M129" s="181" t="s">
        <v>27</v>
      </c>
      <c r="N129" s="182" t="s">
        <v>45</v>
      </c>
      <c r="O129" s="63"/>
      <c r="P129" s="183">
        <f>O129*H129</f>
        <v>0</v>
      </c>
      <c r="Q129" s="183">
        <v>7.1000000000000002E-4</v>
      </c>
      <c r="R129" s="183">
        <f>Q129*H129</f>
        <v>1.3007200000000001</v>
      </c>
      <c r="S129" s="183">
        <v>0</v>
      </c>
      <c r="T129" s="18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5" t="s">
        <v>135</v>
      </c>
      <c r="AT129" s="185" t="s">
        <v>131</v>
      </c>
      <c r="AU129" s="185" t="s">
        <v>85</v>
      </c>
      <c r="AY129" s="16" t="s">
        <v>129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6" t="s">
        <v>82</v>
      </c>
      <c r="BK129" s="186">
        <f>ROUND(I129*H129,2)</f>
        <v>0</v>
      </c>
      <c r="BL129" s="16" t="s">
        <v>135</v>
      </c>
      <c r="BM129" s="185" t="s">
        <v>241</v>
      </c>
    </row>
    <row r="130" spans="1:65" s="2" customFormat="1" ht="11.25">
      <c r="A130" s="33"/>
      <c r="B130" s="34"/>
      <c r="C130" s="35"/>
      <c r="D130" s="187" t="s">
        <v>137</v>
      </c>
      <c r="E130" s="35"/>
      <c r="F130" s="188" t="s">
        <v>242</v>
      </c>
      <c r="G130" s="35"/>
      <c r="H130" s="35"/>
      <c r="I130" s="189"/>
      <c r="J130" s="35"/>
      <c r="K130" s="35"/>
      <c r="L130" s="38"/>
      <c r="M130" s="190"/>
      <c r="N130" s="191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137</v>
      </c>
      <c r="AU130" s="16" t="s">
        <v>85</v>
      </c>
    </row>
    <row r="131" spans="1:65" s="13" customFormat="1" ht="11.25">
      <c r="B131" s="192"/>
      <c r="C131" s="193"/>
      <c r="D131" s="194" t="s">
        <v>139</v>
      </c>
      <c r="E131" s="195" t="s">
        <v>27</v>
      </c>
      <c r="F131" s="196" t="s">
        <v>367</v>
      </c>
      <c r="G131" s="193"/>
      <c r="H131" s="197">
        <v>1832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139</v>
      </c>
      <c r="AU131" s="203" t="s">
        <v>85</v>
      </c>
      <c r="AV131" s="13" t="s">
        <v>85</v>
      </c>
      <c r="AW131" s="13" t="s">
        <v>34</v>
      </c>
      <c r="AX131" s="13" t="s">
        <v>82</v>
      </c>
      <c r="AY131" s="203" t="s">
        <v>129</v>
      </c>
    </row>
    <row r="132" spans="1:65" s="2" customFormat="1" ht="24.2" customHeight="1">
      <c r="A132" s="33"/>
      <c r="B132" s="34"/>
      <c r="C132" s="173" t="s">
        <v>8</v>
      </c>
      <c r="D132" s="173" t="s">
        <v>131</v>
      </c>
      <c r="E132" s="174" t="s">
        <v>244</v>
      </c>
      <c r="F132" s="175" t="s">
        <v>382</v>
      </c>
      <c r="G132" s="176" t="s">
        <v>134</v>
      </c>
      <c r="H132" s="177">
        <v>1832</v>
      </c>
      <c r="I132" s="178"/>
      <c r="J132" s="179">
        <f>ROUND(I132*H132,2)</f>
        <v>0</v>
      </c>
      <c r="K132" s="180"/>
      <c r="L132" s="38"/>
      <c r="M132" s="181" t="s">
        <v>27</v>
      </c>
      <c r="N132" s="182" t="s">
        <v>45</v>
      </c>
      <c r="O132" s="63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135</v>
      </c>
      <c r="AT132" s="185" t="s">
        <v>131</v>
      </c>
      <c r="AU132" s="185" t="s">
        <v>85</v>
      </c>
      <c r="AY132" s="16" t="s">
        <v>129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135</v>
      </c>
      <c r="BM132" s="185" t="s">
        <v>383</v>
      </c>
    </row>
    <row r="133" spans="1:65" s="2" customFormat="1" ht="11.25">
      <c r="A133" s="33"/>
      <c r="B133" s="34"/>
      <c r="C133" s="35"/>
      <c r="D133" s="187" t="s">
        <v>137</v>
      </c>
      <c r="E133" s="35"/>
      <c r="F133" s="188" t="s">
        <v>247</v>
      </c>
      <c r="G133" s="35"/>
      <c r="H133" s="35"/>
      <c r="I133" s="189"/>
      <c r="J133" s="35"/>
      <c r="K133" s="35"/>
      <c r="L133" s="38"/>
      <c r="M133" s="190"/>
      <c r="N133" s="191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85</v>
      </c>
    </row>
    <row r="134" spans="1:65" s="13" customFormat="1" ht="11.25">
      <c r="B134" s="192"/>
      <c r="C134" s="193"/>
      <c r="D134" s="194" t="s">
        <v>139</v>
      </c>
      <c r="E134" s="195" t="s">
        <v>27</v>
      </c>
      <c r="F134" s="196" t="s">
        <v>367</v>
      </c>
      <c r="G134" s="193"/>
      <c r="H134" s="197">
        <v>1832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139</v>
      </c>
      <c r="AU134" s="203" t="s">
        <v>85</v>
      </c>
      <c r="AV134" s="13" t="s">
        <v>85</v>
      </c>
      <c r="AW134" s="13" t="s">
        <v>34</v>
      </c>
      <c r="AX134" s="13" t="s">
        <v>82</v>
      </c>
      <c r="AY134" s="203" t="s">
        <v>129</v>
      </c>
    </row>
    <row r="135" spans="1:65" s="12" customFormat="1" ht="22.9" customHeight="1">
      <c r="B135" s="157"/>
      <c r="C135" s="158"/>
      <c r="D135" s="159" t="s">
        <v>73</v>
      </c>
      <c r="E135" s="171" t="s">
        <v>179</v>
      </c>
      <c r="F135" s="171" t="s">
        <v>249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SUM(P136:P144)</f>
        <v>0</v>
      </c>
      <c r="Q135" s="165"/>
      <c r="R135" s="166">
        <f>SUM(R136:R144)</f>
        <v>4.2131799999999995</v>
      </c>
      <c r="S135" s="165"/>
      <c r="T135" s="167">
        <f>SUM(T136:T144)</f>
        <v>1.92</v>
      </c>
      <c r="AR135" s="168" t="s">
        <v>82</v>
      </c>
      <c r="AT135" s="169" t="s">
        <v>73</v>
      </c>
      <c r="AU135" s="169" t="s">
        <v>82</v>
      </c>
      <c r="AY135" s="168" t="s">
        <v>129</v>
      </c>
      <c r="BK135" s="170">
        <f>SUM(BK136:BK144)</f>
        <v>0</v>
      </c>
    </row>
    <row r="136" spans="1:65" s="2" customFormat="1" ht="24.2" customHeight="1">
      <c r="A136" s="33"/>
      <c r="B136" s="34"/>
      <c r="C136" s="173" t="s">
        <v>229</v>
      </c>
      <c r="D136" s="173" t="s">
        <v>131</v>
      </c>
      <c r="E136" s="174" t="s">
        <v>251</v>
      </c>
      <c r="F136" s="175" t="s">
        <v>252</v>
      </c>
      <c r="G136" s="176" t="s">
        <v>175</v>
      </c>
      <c r="H136" s="177">
        <v>1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</v>
      </c>
      <c r="R136" s="183">
        <f>Q136*H136</f>
        <v>0</v>
      </c>
      <c r="S136" s="183">
        <v>1.92</v>
      </c>
      <c r="T136" s="184">
        <f>S136*H136</f>
        <v>1.92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135</v>
      </c>
      <c r="AT136" s="185" t="s">
        <v>131</v>
      </c>
      <c r="AU136" s="185" t="s">
        <v>85</v>
      </c>
      <c r="AY136" s="16" t="s">
        <v>129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135</v>
      </c>
      <c r="BM136" s="185" t="s">
        <v>253</v>
      </c>
    </row>
    <row r="137" spans="1:65" s="13" customFormat="1" ht="11.25">
      <c r="B137" s="192"/>
      <c r="C137" s="193"/>
      <c r="D137" s="194" t="s">
        <v>139</v>
      </c>
      <c r="E137" s="195" t="s">
        <v>27</v>
      </c>
      <c r="F137" s="196" t="s">
        <v>82</v>
      </c>
      <c r="G137" s="193"/>
      <c r="H137" s="197">
        <v>1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139</v>
      </c>
      <c r="AU137" s="203" t="s">
        <v>85</v>
      </c>
      <c r="AV137" s="13" t="s">
        <v>85</v>
      </c>
      <c r="AW137" s="13" t="s">
        <v>34</v>
      </c>
      <c r="AX137" s="13" t="s">
        <v>82</v>
      </c>
      <c r="AY137" s="203" t="s">
        <v>129</v>
      </c>
    </row>
    <row r="138" spans="1:65" s="2" customFormat="1" ht="24.2" customHeight="1">
      <c r="A138" s="33"/>
      <c r="B138" s="34"/>
      <c r="C138" s="173" t="s">
        <v>140</v>
      </c>
      <c r="D138" s="173" t="s">
        <v>131</v>
      </c>
      <c r="E138" s="174" t="s">
        <v>254</v>
      </c>
      <c r="F138" s="175" t="s">
        <v>255</v>
      </c>
      <c r="G138" s="176" t="s">
        <v>256</v>
      </c>
      <c r="H138" s="177">
        <v>1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0.34089999999999998</v>
      </c>
      <c r="R138" s="183">
        <f>Q138*H138</f>
        <v>0.34089999999999998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135</v>
      </c>
      <c r="AT138" s="185" t="s">
        <v>131</v>
      </c>
      <c r="AU138" s="185" t="s">
        <v>85</v>
      </c>
      <c r="AY138" s="16" t="s">
        <v>129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135</v>
      </c>
      <c r="BM138" s="185" t="s">
        <v>257</v>
      </c>
    </row>
    <row r="139" spans="1:65" s="2" customFormat="1" ht="19.5">
      <c r="A139" s="33"/>
      <c r="B139" s="34"/>
      <c r="C139" s="35"/>
      <c r="D139" s="194" t="s">
        <v>151</v>
      </c>
      <c r="E139" s="35"/>
      <c r="F139" s="204" t="s">
        <v>258</v>
      </c>
      <c r="G139" s="35"/>
      <c r="H139" s="35"/>
      <c r="I139" s="189"/>
      <c r="J139" s="35"/>
      <c r="K139" s="35"/>
      <c r="L139" s="38"/>
      <c r="M139" s="190"/>
      <c r="N139" s="191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151</v>
      </c>
      <c r="AU139" s="16" t="s">
        <v>85</v>
      </c>
    </row>
    <row r="140" spans="1:65" s="13" customFormat="1" ht="11.25">
      <c r="B140" s="192"/>
      <c r="C140" s="193"/>
      <c r="D140" s="194" t="s">
        <v>139</v>
      </c>
      <c r="E140" s="195" t="s">
        <v>27</v>
      </c>
      <c r="F140" s="196" t="s">
        <v>82</v>
      </c>
      <c r="G140" s="193"/>
      <c r="H140" s="197">
        <v>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139</v>
      </c>
      <c r="AU140" s="203" t="s">
        <v>85</v>
      </c>
      <c r="AV140" s="13" t="s">
        <v>85</v>
      </c>
      <c r="AW140" s="13" t="s">
        <v>34</v>
      </c>
      <c r="AX140" s="13" t="s">
        <v>74</v>
      </c>
      <c r="AY140" s="203" t="s">
        <v>129</v>
      </c>
    </row>
    <row r="141" spans="1:65" s="2" customFormat="1" ht="16.5" customHeight="1">
      <c r="A141" s="33"/>
      <c r="B141" s="34"/>
      <c r="C141" s="173" t="s">
        <v>238</v>
      </c>
      <c r="D141" s="173" t="s">
        <v>131</v>
      </c>
      <c r="E141" s="174" t="s">
        <v>260</v>
      </c>
      <c r="F141" s="175" t="s">
        <v>261</v>
      </c>
      <c r="G141" s="176" t="s">
        <v>256</v>
      </c>
      <c r="H141" s="177">
        <v>4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0.42368</v>
      </c>
      <c r="R141" s="183">
        <f>Q141*H141</f>
        <v>1.69472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135</v>
      </c>
      <c r="AT141" s="185" t="s">
        <v>131</v>
      </c>
      <c r="AU141" s="185" t="s">
        <v>85</v>
      </c>
      <c r="AY141" s="16" t="s">
        <v>129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135</v>
      </c>
      <c r="BM141" s="185" t="s">
        <v>384</v>
      </c>
    </row>
    <row r="142" spans="1:65" s="13" customFormat="1" ht="11.25">
      <c r="B142" s="192"/>
      <c r="C142" s="193"/>
      <c r="D142" s="194" t="s">
        <v>139</v>
      </c>
      <c r="E142" s="195" t="s">
        <v>27</v>
      </c>
      <c r="F142" s="196" t="s">
        <v>135</v>
      </c>
      <c r="G142" s="193"/>
      <c r="H142" s="197">
        <v>4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139</v>
      </c>
      <c r="AU142" s="203" t="s">
        <v>85</v>
      </c>
      <c r="AV142" s="13" t="s">
        <v>85</v>
      </c>
      <c r="AW142" s="13" t="s">
        <v>34</v>
      </c>
      <c r="AX142" s="13" t="s">
        <v>82</v>
      </c>
      <c r="AY142" s="203" t="s">
        <v>129</v>
      </c>
    </row>
    <row r="143" spans="1:65" s="2" customFormat="1" ht="24.2" customHeight="1">
      <c r="A143" s="33"/>
      <c r="B143" s="34"/>
      <c r="C143" s="173" t="s">
        <v>243</v>
      </c>
      <c r="D143" s="173" t="s">
        <v>131</v>
      </c>
      <c r="E143" s="174" t="s">
        <v>264</v>
      </c>
      <c r="F143" s="175" t="s">
        <v>265</v>
      </c>
      <c r="G143" s="176" t="s">
        <v>256</v>
      </c>
      <c r="H143" s="177">
        <v>7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0.31108000000000002</v>
      </c>
      <c r="R143" s="183">
        <f>Q143*H143</f>
        <v>2.1775600000000002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135</v>
      </c>
      <c r="AT143" s="185" t="s">
        <v>131</v>
      </c>
      <c r="AU143" s="185" t="s">
        <v>85</v>
      </c>
      <c r="AY143" s="16" t="s">
        <v>129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135</v>
      </c>
      <c r="BM143" s="185" t="s">
        <v>266</v>
      </c>
    </row>
    <row r="144" spans="1:65" s="13" customFormat="1" ht="11.25">
      <c r="B144" s="192"/>
      <c r="C144" s="193"/>
      <c r="D144" s="194" t="s">
        <v>139</v>
      </c>
      <c r="E144" s="195" t="s">
        <v>27</v>
      </c>
      <c r="F144" s="196" t="s">
        <v>172</v>
      </c>
      <c r="G144" s="193"/>
      <c r="H144" s="197">
        <v>7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139</v>
      </c>
      <c r="AU144" s="203" t="s">
        <v>85</v>
      </c>
      <c r="AV144" s="13" t="s">
        <v>85</v>
      </c>
      <c r="AW144" s="13" t="s">
        <v>34</v>
      </c>
      <c r="AX144" s="13" t="s">
        <v>82</v>
      </c>
      <c r="AY144" s="203" t="s">
        <v>129</v>
      </c>
    </row>
    <row r="145" spans="1:65" s="12" customFormat="1" ht="22.9" customHeight="1">
      <c r="B145" s="157"/>
      <c r="C145" s="158"/>
      <c r="D145" s="159" t="s">
        <v>73</v>
      </c>
      <c r="E145" s="171" t="s">
        <v>185</v>
      </c>
      <c r="F145" s="171" t="s">
        <v>267</v>
      </c>
      <c r="G145" s="158"/>
      <c r="H145" s="158"/>
      <c r="I145" s="161"/>
      <c r="J145" s="172">
        <f>BK145</f>
        <v>0</v>
      </c>
      <c r="K145" s="158"/>
      <c r="L145" s="163"/>
      <c r="M145" s="164"/>
      <c r="N145" s="165"/>
      <c r="O145" s="165"/>
      <c r="P145" s="166">
        <f>P146+SUM(P147:P164)</f>
        <v>0</v>
      </c>
      <c r="Q145" s="165"/>
      <c r="R145" s="166">
        <f>R146+SUM(R147:R164)</f>
        <v>5.4299999999999999E-3</v>
      </c>
      <c r="S145" s="165"/>
      <c r="T145" s="167">
        <f>T146+SUM(T147:T164)</f>
        <v>36.64</v>
      </c>
      <c r="AR145" s="168" t="s">
        <v>82</v>
      </c>
      <c r="AT145" s="169" t="s">
        <v>73</v>
      </c>
      <c r="AU145" s="169" t="s">
        <v>82</v>
      </c>
      <c r="AY145" s="168" t="s">
        <v>129</v>
      </c>
      <c r="BK145" s="170">
        <f>BK146+SUM(BK147:BK164)</f>
        <v>0</v>
      </c>
    </row>
    <row r="146" spans="1:65" s="2" customFormat="1" ht="21.75" customHeight="1">
      <c r="A146" s="33"/>
      <c r="B146" s="34"/>
      <c r="C146" s="173" t="s">
        <v>250</v>
      </c>
      <c r="D146" s="173" t="s">
        <v>131</v>
      </c>
      <c r="E146" s="174" t="s">
        <v>292</v>
      </c>
      <c r="F146" s="175" t="s">
        <v>293</v>
      </c>
      <c r="G146" s="176" t="s">
        <v>162</v>
      </c>
      <c r="H146" s="177">
        <v>78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135</v>
      </c>
      <c r="AT146" s="185" t="s">
        <v>131</v>
      </c>
      <c r="AU146" s="185" t="s">
        <v>85</v>
      </c>
      <c r="AY146" s="16" t="s">
        <v>129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135</v>
      </c>
      <c r="BM146" s="185" t="s">
        <v>294</v>
      </c>
    </row>
    <row r="147" spans="1:65" s="2" customFormat="1" ht="11.25">
      <c r="A147" s="33"/>
      <c r="B147" s="34"/>
      <c r="C147" s="35"/>
      <c r="D147" s="187" t="s">
        <v>137</v>
      </c>
      <c r="E147" s="35"/>
      <c r="F147" s="188" t="s">
        <v>295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137</v>
      </c>
      <c r="AU147" s="16" t="s">
        <v>85</v>
      </c>
    </row>
    <row r="148" spans="1:65" s="13" customFormat="1" ht="11.25">
      <c r="B148" s="192"/>
      <c r="C148" s="193"/>
      <c r="D148" s="194" t="s">
        <v>139</v>
      </c>
      <c r="E148" s="195" t="s">
        <v>27</v>
      </c>
      <c r="F148" s="196" t="s">
        <v>385</v>
      </c>
      <c r="G148" s="193"/>
      <c r="H148" s="197">
        <v>78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139</v>
      </c>
      <c r="AU148" s="203" t="s">
        <v>85</v>
      </c>
      <c r="AV148" s="13" t="s">
        <v>85</v>
      </c>
      <c r="AW148" s="13" t="s">
        <v>34</v>
      </c>
      <c r="AX148" s="13" t="s">
        <v>82</v>
      </c>
      <c r="AY148" s="203" t="s">
        <v>129</v>
      </c>
    </row>
    <row r="149" spans="1:65" s="2" customFormat="1" ht="24.2" customHeight="1">
      <c r="A149" s="33"/>
      <c r="B149" s="34"/>
      <c r="C149" s="173" t="s">
        <v>7</v>
      </c>
      <c r="D149" s="173" t="s">
        <v>131</v>
      </c>
      <c r="E149" s="174" t="s">
        <v>298</v>
      </c>
      <c r="F149" s="175" t="s">
        <v>299</v>
      </c>
      <c r="G149" s="176" t="s">
        <v>162</v>
      </c>
      <c r="H149" s="177">
        <v>78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6.0000000000000002E-5</v>
      </c>
      <c r="R149" s="183">
        <f>Q149*H149</f>
        <v>4.6800000000000001E-3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135</v>
      </c>
      <c r="AT149" s="185" t="s">
        <v>131</v>
      </c>
      <c r="AU149" s="185" t="s">
        <v>85</v>
      </c>
      <c r="AY149" s="16" t="s">
        <v>129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135</v>
      </c>
      <c r="BM149" s="185" t="s">
        <v>300</v>
      </c>
    </row>
    <row r="150" spans="1:65" s="2" customFormat="1" ht="11.25">
      <c r="A150" s="33"/>
      <c r="B150" s="34"/>
      <c r="C150" s="35"/>
      <c r="D150" s="187" t="s">
        <v>137</v>
      </c>
      <c r="E150" s="35"/>
      <c r="F150" s="188" t="s">
        <v>301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137</v>
      </c>
      <c r="AU150" s="16" t="s">
        <v>85</v>
      </c>
    </row>
    <row r="151" spans="1:65" s="13" customFormat="1" ht="11.25">
      <c r="B151" s="192"/>
      <c r="C151" s="193"/>
      <c r="D151" s="194" t="s">
        <v>139</v>
      </c>
      <c r="E151" s="195" t="s">
        <v>27</v>
      </c>
      <c r="F151" s="196" t="s">
        <v>385</v>
      </c>
      <c r="G151" s="193"/>
      <c r="H151" s="197">
        <v>78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139</v>
      </c>
      <c r="AU151" s="203" t="s">
        <v>85</v>
      </c>
      <c r="AV151" s="13" t="s">
        <v>85</v>
      </c>
      <c r="AW151" s="13" t="s">
        <v>34</v>
      </c>
      <c r="AX151" s="13" t="s">
        <v>74</v>
      </c>
      <c r="AY151" s="203" t="s">
        <v>129</v>
      </c>
    </row>
    <row r="152" spans="1:65" s="2" customFormat="1" ht="24.2" customHeight="1">
      <c r="A152" s="33"/>
      <c r="B152" s="34"/>
      <c r="C152" s="173" t="s">
        <v>259</v>
      </c>
      <c r="D152" s="173" t="s">
        <v>131</v>
      </c>
      <c r="E152" s="174" t="s">
        <v>302</v>
      </c>
      <c r="F152" s="175" t="s">
        <v>303</v>
      </c>
      <c r="G152" s="176" t="s">
        <v>162</v>
      </c>
      <c r="H152" s="177">
        <v>156</v>
      </c>
      <c r="I152" s="178"/>
      <c r="J152" s="179">
        <f>ROUND(I152*H152,2)</f>
        <v>0</v>
      </c>
      <c r="K152" s="180"/>
      <c r="L152" s="38"/>
      <c r="M152" s="181" t="s">
        <v>27</v>
      </c>
      <c r="N152" s="182" t="s">
        <v>45</v>
      </c>
      <c r="O152" s="63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5" t="s">
        <v>135</v>
      </c>
      <c r="AT152" s="185" t="s">
        <v>131</v>
      </c>
      <c r="AU152" s="185" t="s">
        <v>85</v>
      </c>
      <c r="AY152" s="16" t="s">
        <v>129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6" t="s">
        <v>82</v>
      </c>
      <c r="BK152" s="186">
        <f>ROUND(I152*H152,2)</f>
        <v>0</v>
      </c>
      <c r="BL152" s="16" t="s">
        <v>135</v>
      </c>
      <c r="BM152" s="185" t="s">
        <v>386</v>
      </c>
    </row>
    <row r="153" spans="1:65" s="2" customFormat="1" ht="11.25">
      <c r="A153" s="33"/>
      <c r="B153" s="34"/>
      <c r="C153" s="35"/>
      <c r="D153" s="187" t="s">
        <v>137</v>
      </c>
      <c r="E153" s="35"/>
      <c r="F153" s="188" t="s">
        <v>305</v>
      </c>
      <c r="G153" s="35"/>
      <c r="H153" s="35"/>
      <c r="I153" s="189"/>
      <c r="J153" s="35"/>
      <c r="K153" s="35"/>
      <c r="L153" s="38"/>
      <c r="M153" s="190"/>
      <c r="N153" s="191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137</v>
      </c>
      <c r="AU153" s="16" t="s">
        <v>85</v>
      </c>
    </row>
    <row r="154" spans="1:65" s="13" customFormat="1" ht="11.25">
      <c r="B154" s="192"/>
      <c r="C154" s="193"/>
      <c r="D154" s="194" t="s">
        <v>139</v>
      </c>
      <c r="E154" s="195" t="s">
        <v>27</v>
      </c>
      <c r="F154" s="196" t="s">
        <v>387</v>
      </c>
      <c r="G154" s="193"/>
      <c r="H154" s="197">
        <v>156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139</v>
      </c>
      <c r="AU154" s="203" t="s">
        <v>85</v>
      </c>
      <c r="AV154" s="13" t="s">
        <v>85</v>
      </c>
      <c r="AW154" s="13" t="s">
        <v>34</v>
      </c>
      <c r="AX154" s="13" t="s">
        <v>82</v>
      </c>
      <c r="AY154" s="203" t="s">
        <v>129</v>
      </c>
    </row>
    <row r="155" spans="1:65" s="2" customFormat="1" ht="16.5" customHeight="1">
      <c r="A155" s="33"/>
      <c r="B155" s="34"/>
      <c r="C155" s="173" t="s">
        <v>263</v>
      </c>
      <c r="D155" s="173" t="s">
        <v>131</v>
      </c>
      <c r="E155" s="174" t="s">
        <v>308</v>
      </c>
      <c r="F155" s="175" t="s">
        <v>309</v>
      </c>
      <c r="G155" s="176" t="s">
        <v>162</v>
      </c>
      <c r="H155" s="177">
        <v>156</v>
      </c>
      <c r="I155" s="178"/>
      <c r="J155" s="179">
        <f>ROUND(I155*H155,2)</f>
        <v>0</v>
      </c>
      <c r="K155" s="180"/>
      <c r="L155" s="38"/>
      <c r="M155" s="181" t="s">
        <v>27</v>
      </c>
      <c r="N155" s="182" t="s">
        <v>45</v>
      </c>
      <c r="O155" s="63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5" t="s">
        <v>135</v>
      </c>
      <c r="AT155" s="185" t="s">
        <v>131</v>
      </c>
      <c r="AU155" s="185" t="s">
        <v>85</v>
      </c>
      <c r="AY155" s="16" t="s">
        <v>129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82</v>
      </c>
      <c r="BK155" s="186">
        <f>ROUND(I155*H155,2)</f>
        <v>0</v>
      </c>
      <c r="BL155" s="16" t="s">
        <v>135</v>
      </c>
      <c r="BM155" s="185" t="s">
        <v>388</v>
      </c>
    </row>
    <row r="156" spans="1:65" s="2" customFormat="1" ht="11.25">
      <c r="A156" s="33"/>
      <c r="B156" s="34"/>
      <c r="C156" s="35"/>
      <c r="D156" s="187" t="s">
        <v>137</v>
      </c>
      <c r="E156" s="35"/>
      <c r="F156" s="188" t="s">
        <v>311</v>
      </c>
      <c r="G156" s="35"/>
      <c r="H156" s="35"/>
      <c r="I156" s="189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137</v>
      </c>
      <c r="AU156" s="16" t="s">
        <v>85</v>
      </c>
    </row>
    <row r="157" spans="1:65" s="13" customFormat="1" ht="11.25">
      <c r="B157" s="192"/>
      <c r="C157" s="193"/>
      <c r="D157" s="194" t="s">
        <v>139</v>
      </c>
      <c r="E157" s="195" t="s">
        <v>27</v>
      </c>
      <c r="F157" s="196" t="s">
        <v>387</v>
      </c>
      <c r="G157" s="193"/>
      <c r="H157" s="197">
        <v>156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139</v>
      </c>
      <c r="AU157" s="203" t="s">
        <v>85</v>
      </c>
      <c r="AV157" s="13" t="s">
        <v>85</v>
      </c>
      <c r="AW157" s="13" t="s">
        <v>34</v>
      </c>
      <c r="AX157" s="13" t="s">
        <v>82</v>
      </c>
      <c r="AY157" s="203" t="s">
        <v>129</v>
      </c>
    </row>
    <row r="158" spans="1:65" s="2" customFormat="1" ht="16.5" customHeight="1">
      <c r="A158" s="33"/>
      <c r="B158" s="34"/>
      <c r="C158" s="173" t="s">
        <v>268</v>
      </c>
      <c r="D158" s="173" t="s">
        <v>131</v>
      </c>
      <c r="E158" s="174" t="s">
        <v>389</v>
      </c>
      <c r="F158" s="175" t="s">
        <v>390</v>
      </c>
      <c r="G158" s="176" t="s">
        <v>162</v>
      </c>
      <c r="H158" s="177">
        <v>25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3.0000000000000001E-5</v>
      </c>
      <c r="R158" s="183">
        <f>Q158*H158</f>
        <v>7.5000000000000002E-4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135</v>
      </c>
      <c r="AT158" s="185" t="s">
        <v>131</v>
      </c>
      <c r="AU158" s="185" t="s">
        <v>85</v>
      </c>
      <c r="AY158" s="16" t="s">
        <v>129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135</v>
      </c>
      <c r="BM158" s="185" t="s">
        <v>391</v>
      </c>
    </row>
    <row r="159" spans="1:65" s="2" customFormat="1" ht="11.25">
      <c r="A159" s="33"/>
      <c r="B159" s="34"/>
      <c r="C159" s="35"/>
      <c r="D159" s="187" t="s">
        <v>137</v>
      </c>
      <c r="E159" s="35"/>
      <c r="F159" s="188" t="s">
        <v>392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137</v>
      </c>
      <c r="AU159" s="16" t="s">
        <v>85</v>
      </c>
    </row>
    <row r="160" spans="1:65" s="13" customFormat="1" ht="11.25">
      <c r="B160" s="192"/>
      <c r="C160" s="193"/>
      <c r="D160" s="194" t="s">
        <v>139</v>
      </c>
      <c r="E160" s="195" t="s">
        <v>27</v>
      </c>
      <c r="F160" s="196" t="s">
        <v>274</v>
      </c>
      <c r="G160" s="193"/>
      <c r="H160" s="197">
        <v>25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139</v>
      </c>
      <c r="AU160" s="203" t="s">
        <v>85</v>
      </c>
      <c r="AV160" s="13" t="s">
        <v>85</v>
      </c>
      <c r="AW160" s="13" t="s">
        <v>34</v>
      </c>
      <c r="AX160" s="13" t="s">
        <v>82</v>
      </c>
      <c r="AY160" s="203" t="s">
        <v>129</v>
      </c>
    </row>
    <row r="161" spans="1:65" s="2" customFormat="1" ht="33" customHeight="1">
      <c r="A161" s="33"/>
      <c r="B161" s="34"/>
      <c r="C161" s="173" t="s">
        <v>274</v>
      </c>
      <c r="D161" s="173" t="s">
        <v>131</v>
      </c>
      <c r="E161" s="174" t="s">
        <v>313</v>
      </c>
      <c r="F161" s="175" t="s">
        <v>314</v>
      </c>
      <c r="G161" s="176" t="s">
        <v>134</v>
      </c>
      <c r="H161" s="177">
        <v>1832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</v>
      </c>
      <c r="R161" s="183">
        <f>Q161*H161</f>
        <v>0</v>
      </c>
      <c r="S161" s="183">
        <v>0.02</v>
      </c>
      <c r="T161" s="184">
        <f>S161*H161</f>
        <v>36.64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135</v>
      </c>
      <c r="AT161" s="185" t="s">
        <v>131</v>
      </c>
      <c r="AU161" s="185" t="s">
        <v>85</v>
      </c>
      <c r="AY161" s="16" t="s">
        <v>129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135</v>
      </c>
      <c r="BM161" s="185" t="s">
        <v>315</v>
      </c>
    </row>
    <row r="162" spans="1:65" s="2" customFormat="1" ht="11.25">
      <c r="A162" s="33"/>
      <c r="B162" s="34"/>
      <c r="C162" s="35"/>
      <c r="D162" s="187" t="s">
        <v>137</v>
      </c>
      <c r="E162" s="35"/>
      <c r="F162" s="188" t="s">
        <v>316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85</v>
      </c>
    </row>
    <row r="163" spans="1:65" s="13" customFormat="1" ht="11.25">
      <c r="B163" s="192"/>
      <c r="C163" s="193"/>
      <c r="D163" s="194" t="s">
        <v>139</v>
      </c>
      <c r="E163" s="195" t="s">
        <v>27</v>
      </c>
      <c r="F163" s="196" t="s">
        <v>367</v>
      </c>
      <c r="G163" s="193"/>
      <c r="H163" s="197">
        <v>1832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139</v>
      </c>
      <c r="AU163" s="203" t="s">
        <v>85</v>
      </c>
      <c r="AV163" s="13" t="s">
        <v>85</v>
      </c>
      <c r="AW163" s="13" t="s">
        <v>34</v>
      </c>
      <c r="AX163" s="13" t="s">
        <v>82</v>
      </c>
      <c r="AY163" s="203" t="s">
        <v>129</v>
      </c>
    </row>
    <row r="164" spans="1:65" s="12" customFormat="1" ht="20.85" customHeight="1">
      <c r="B164" s="157"/>
      <c r="C164" s="158"/>
      <c r="D164" s="159" t="s">
        <v>73</v>
      </c>
      <c r="E164" s="171" t="s">
        <v>317</v>
      </c>
      <c r="F164" s="171" t="s">
        <v>318</v>
      </c>
      <c r="G164" s="158"/>
      <c r="H164" s="158"/>
      <c r="I164" s="161"/>
      <c r="J164" s="172">
        <f>BK164</f>
        <v>0</v>
      </c>
      <c r="K164" s="158"/>
      <c r="L164" s="163"/>
      <c r="M164" s="164"/>
      <c r="N164" s="165"/>
      <c r="O164" s="165"/>
      <c r="P164" s="166">
        <f>SUM(P165:P167)</f>
        <v>0</v>
      </c>
      <c r="Q164" s="165"/>
      <c r="R164" s="166">
        <f>SUM(R165:R167)</f>
        <v>0</v>
      </c>
      <c r="S164" s="165"/>
      <c r="T164" s="167">
        <f>SUM(T165:T167)</f>
        <v>0</v>
      </c>
      <c r="AR164" s="168" t="s">
        <v>82</v>
      </c>
      <c r="AT164" s="169" t="s">
        <v>73</v>
      </c>
      <c r="AU164" s="169" t="s">
        <v>85</v>
      </c>
      <c r="AY164" s="168" t="s">
        <v>129</v>
      </c>
      <c r="BK164" s="170">
        <f>SUM(BK165:BK167)</f>
        <v>0</v>
      </c>
    </row>
    <row r="165" spans="1:65" s="2" customFormat="1" ht="24.2" customHeight="1">
      <c r="A165" s="33"/>
      <c r="B165" s="34"/>
      <c r="C165" s="173" t="s">
        <v>280</v>
      </c>
      <c r="D165" s="173" t="s">
        <v>131</v>
      </c>
      <c r="E165" s="174" t="s">
        <v>320</v>
      </c>
      <c r="F165" s="175" t="s">
        <v>321</v>
      </c>
      <c r="G165" s="176" t="s">
        <v>194</v>
      </c>
      <c r="H165" s="177">
        <v>6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135</v>
      </c>
      <c r="AT165" s="185" t="s">
        <v>131</v>
      </c>
      <c r="AU165" s="185" t="s">
        <v>146</v>
      </c>
      <c r="AY165" s="16" t="s">
        <v>129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135</v>
      </c>
      <c r="BM165" s="185" t="s">
        <v>322</v>
      </c>
    </row>
    <row r="166" spans="1:65" s="2" customFormat="1" ht="11.25">
      <c r="A166" s="33"/>
      <c r="B166" s="34"/>
      <c r="C166" s="35"/>
      <c r="D166" s="187" t="s">
        <v>137</v>
      </c>
      <c r="E166" s="35"/>
      <c r="F166" s="188" t="s">
        <v>323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137</v>
      </c>
      <c r="AU166" s="16" t="s">
        <v>146</v>
      </c>
    </row>
    <row r="167" spans="1:65" s="13" customFormat="1" ht="11.25">
      <c r="B167" s="192"/>
      <c r="C167" s="193"/>
      <c r="D167" s="194" t="s">
        <v>139</v>
      </c>
      <c r="E167" s="195" t="s">
        <v>27</v>
      </c>
      <c r="F167" s="196" t="s">
        <v>166</v>
      </c>
      <c r="G167" s="193"/>
      <c r="H167" s="197">
        <v>6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139</v>
      </c>
      <c r="AU167" s="203" t="s">
        <v>146</v>
      </c>
      <c r="AV167" s="13" t="s">
        <v>85</v>
      </c>
      <c r="AW167" s="13" t="s">
        <v>34</v>
      </c>
      <c r="AX167" s="13" t="s">
        <v>74</v>
      </c>
      <c r="AY167" s="203" t="s">
        <v>129</v>
      </c>
    </row>
    <row r="168" spans="1:65" s="12" customFormat="1" ht="22.9" customHeight="1">
      <c r="B168" s="157"/>
      <c r="C168" s="158"/>
      <c r="D168" s="159" t="s">
        <v>73</v>
      </c>
      <c r="E168" s="171" t="s">
        <v>325</v>
      </c>
      <c r="F168" s="171" t="s">
        <v>326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SUM(P169:P187)</f>
        <v>0</v>
      </c>
      <c r="Q168" s="165"/>
      <c r="R168" s="166">
        <f>SUM(R169:R187)</f>
        <v>0</v>
      </c>
      <c r="S168" s="165"/>
      <c r="T168" s="167">
        <f>SUM(T169:T187)</f>
        <v>0</v>
      </c>
      <c r="AR168" s="168" t="s">
        <v>82</v>
      </c>
      <c r="AT168" s="169" t="s">
        <v>73</v>
      </c>
      <c r="AU168" s="169" t="s">
        <v>82</v>
      </c>
      <c r="AY168" s="168" t="s">
        <v>129</v>
      </c>
      <c r="BK168" s="170">
        <f>SUM(BK169:BK187)</f>
        <v>0</v>
      </c>
    </row>
    <row r="169" spans="1:65" s="2" customFormat="1" ht="24.2" customHeight="1">
      <c r="A169" s="33"/>
      <c r="B169" s="34"/>
      <c r="C169" s="173" t="s">
        <v>286</v>
      </c>
      <c r="D169" s="173" t="s">
        <v>131</v>
      </c>
      <c r="E169" s="174" t="s">
        <v>328</v>
      </c>
      <c r="F169" s="175" t="s">
        <v>329</v>
      </c>
      <c r="G169" s="176" t="s">
        <v>194</v>
      </c>
      <c r="H169" s="177">
        <v>425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135</v>
      </c>
      <c r="AT169" s="185" t="s">
        <v>131</v>
      </c>
      <c r="AU169" s="185" t="s">
        <v>85</v>
      </c>
      <c r="AY169" s="16" t="s">
        <v>129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135</v>
      </c>
      <c r="BM169" s="185" t="s">
        <v>330</v>
      </c>
    </row>
    <row r="170" spans="1:65" s="2" customFormat="1" ht="11.25">
      <c r="A170" s="33"/>
      <c r="B170" s="34"/>
      <c r="C170" s="35"/>
      <c r="D170" s="187" t="s">
        <v>137</v>
      </c>
      <c r="E170" s="35"/>
      <c r="F170" s="188" t="s">
        <v>331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137</v>
      </c>
      <c r="AU170" s="16" t="s">
        <v>85</v>
      </c>
    </row>
    <row r="171" spans="1:65" s="2" customFormat="1" ht="19.5">
      <c r="A171" s="33"/>
      <c r="B171" s="34"/>
      <c r="C171" s="35"/>
      <c r="D171" s="194" t="s">
        <v>151</v>
      </c>
      <c r="E171" s="35"/>
      <c r="F171" s="204" t="s">
        <v>332</v>
      </c>
      <c r="G171" s="35"/>
      <c r="H171" s="35"/>
      <c r="I171" s="189"/>
      <c r="J171" s="35"/>
      <c r="K171" s="35"/>
      <c r="L171" s="38"/>
      <c r="M171" s="190"/>
      <c r="N171" s="191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151</v>
      </c>
      <c r="AU171" s="16" t="s">
        <v>85</v>
      </c>
    </row>
    <row r="172" spans="1:65" s="13" customFormat="1" ht="11.25">
      <c r="B172" s="192"/>
      <c r="C172" s="193"/>
      <c r="D172" s="194" t="s">
        <v>139</v>
      </c>
      <c r="E172" s="195" t="s">
        <v>27</v>
      </c>
      <c r="F172" s="196" t="s">
        <v>393</v>
      </c>
      <c r="G172" s="193"/>
      <c r="H172" s="197">
        <v>425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139</v>
      </c>
      <c r="AU172" s="203" t="s">
        <v>85</v>
      </c>
      <c r="AV172" s="13" t="s">
        <v>85</v>
      </c>
      <c r="AW172" s="13" t="s">
        <v>34</v>
      </c>
      <c r="AX172" s="13" t="s">
        <v>74</v>
      </c>
      <c r="AY172" s="203" t="s">
        <v>129</v>
      </c>
    </row>
    <row r="173" spans="1:65" s="2" customFormat="1" ht="24.2" customHeight="1">
      <c r="A173" s="33"/>
      <c r="B173" s="34"/>
      <c r="C173" s="173" t="s">
        <v>291</v>
      </c>
      <c r="D173" s="173" t="s">
        <v>131</v>
      </c>
      <c r="E173" s="174" t="s">
        <v>334</v>
      </c>
      <c r="F173" s="175" t="s">
        <v>335</v>
      </c>
      <c r="G173" s="176" t="s">
        <v>194</v>
      </c>
      <c r="H173" s="177">
        <v>850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135</v>
      </c>
      <c r="AT173" s="185" t="s">
        <v>131</v>
      </c>
      <c r="AU173" s="185" t="s">
        <v>85</v>
      </c>
      <c r="AY173" s="16" t="s">
        <v>129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135</v>
      </c>
      <c r="BM173" s="185" t="s">
        <v>336</v>
      </c>
    </row>
    <row r="174" spans="1:65" s="2" customFormat="1" ht="11.25">
      <c r="A174" s="33"/>
      <c r="B174" s="34"/>
      <c r="C174" s="35"/>
      <c r="D174" s="187" t="s">
        <v>137</v>
      </c>
      <c r="E174" s="35"/>
      <c r="F174" s="188" t="s">
        <v>337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137</v>
      </c>
      <c r="AU174" s="16" t="s">
        <v>85</v>
      </c>
    </row>
    <row r="175" spans="1:65" s="13" customFormat="1" ht="11.25">
      <c r="B175" s="192"/>
      <c r="C175" s="193"/>
      <c r="D175" s="194" t="s">
        <v>139</v>
      </c>
      <c r="E175" s="195" t="s">
        <v>27</v>
      </c>
      <c r="F175" s="196" t="s">
        <v>394</v>
      </c>
      <c r="G175" s="193"/>
      <c r="H175" s="197">
        <v>850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139</v>
      </c>
      <c r="AU175" s="203" t="s">
        <v>85</v>
      </c>
      <c r="AV175" s="13" t="s">
        <v>85</v>
      </c>
      <c r="AW175" s="13" t="s">
        <v>34</v>
      </c>
      <c r="AX175" s="13" t="s">
        <v>82</v>
      </c>
      <c r="AY175" s="203" t="s">
        <v>129</v>
      </c>
    </row>
    <row r="176" spans="1:65" s="2" customFormat="1" ht="24.2" customHeight="1">
      <c r="A176" s="33"/>
      <c r="B176" s="34"/>
      <c r="C176" s="173" t="s">
        <v>297</v>
      </c>
      <c r="D176" s="173" t="s">
        <v>131</v>
      </c>
      <c r="E176" s="174" t="s">
        <v>340</v>
      </c>
      <c r="F176" s="175" t="s">
        <v>341</v>
      </c>
      <c r="G176" s="176" t="s">
        <v>194</v>
      </c>
      <c r="H176" s="177">
        <v>1</v>
      </c>
      <c r="I176" s="178"/>
      <c r="J176" s="179">
        <f>ROUND(I176*H176,2)</f>
        <v>0</v>
      </c>
      <c r="K176" s="180"/>
      <c r="L176" s="38"/>
      <c r="M176" s="181" t="s">
        <v>27</v>
      </c>
      <c r="N176" s="182" t="s">
        <v>45</v>
      </c>
      <c r="O176" s="6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5" t="s">
        <v>135</v>
      </c>
      <c r="AT176" s="185" t="s">
        <v>131</v>
      </c>
      <c r="AU176" s="185" t="s">
        <v>85</v>
      </c>
      <c r="AY176" s="16" t="s">
        <v>129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6" t="s">
        <v>82</v>
      </c>
      <c r="BK176" s="186">
        <f>ROUND(I176*H176,2)</f>
        <v>0</v>
      </c>
      <c r="BL176" s="16" t="s">
        <v>135</v>
      </c>
      <c r="BM176" s="185" t="s">
        <v>342</v>
      </c>
    </row>
    <row r="177" spans="1:65" s="2" customFormat="1" ht="11.25">
      <c r="A177" s="33"/>
      <c r="B177" s="34"/>
      <c r="C177" s="35"/>
      <c r="D177" s="187" t="s">
        <v>137</v>
      </c>
      <c r="E177" s="35"/>
      <c r="F177" s="188" t="s">
        <v>343</v>
      </c>
      <c r="G177" s="35"/>
      <c r="H177" s="35"/>
      <c r="I177" s="189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137</v>
      </c>
      <c r="AU177" s="16" t="s">
        <v>85</v>
      </c>
    </row>
    <row r="178" spans="1:65" s="13" customFormat="1" ht="11.25">
      <c r="B178" s="192"/>
      <c r="C178" s="193"/>
      <c r="D178" s="194" t="s">
        <v>139</v>
      </c>
      <c r="E178" s="195" t="s">
        <v>27</v>
      </c>
      <c r="F178" s="196" t="s">
        <v>82</v>
      </c>
      <c r="G178" s="193"/>
      <c r="H178" s="197">
        <v>1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139</v>
      </c>
      <c r="AU178" s="203" t="s">
        <v>85</v>
      </c>
      <c r="AV178" s="13" t="s">
        <v>85</v>
      </c>
      <c r="AW178" s="13" t="s">
        <v>34</v>
      </c>
      <c r="AX178" s="13" t="s">
        <v>82</v>
      </c>
      <c r="AY178" s="203" t="s">
        <v>129</v>
      </c>
    </row>
    <row r="179" spans="1:65" s="2" customFormat="1" ht="24.2" customHeight="1">
      <c r="A179" s="33"/>
      <c r="B179" s="34"/>
      <c r="C179" s="173" t="s">
        <v>171</v>
      </c>
      <c r="D179" s="173" t="s">
        <v>131</v>
      </c>
      <c r="E179" s="174" t="s">
        <v>346</v>
      </c>
      <c r="F179" s="175" t="s">
        <v>347</v>
      </c>
      <c r="G179" s="176" t="s">
        <v>194</v>
      </c>
      <c r="H179" s="177">
        <v>17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135</v>
      </c>
      <c r="AT179" s="185" t="s">
        <v>131</v>
      </c>
      <c r="AU179" s="185" t="s">
        <v>85</v>
      </c>
      <c r="AY179" s="16" t="s">
        <v>129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135</v>
      </c>
      <c r="BM179" s="185" t="s">
        <v>348</v>
      </c>
    </row>
    <row r="180" spans="1:65" s="2" customFormat="1" ht="11.25">
      <c r="A180" s="33"/>
      <c r="B180" s="34"/>
      <c r="C180" s="35"/>
      <c r="D180" s="187" t="s">
        <v>137</v>
      </c>
      <c r="E180" s="35"/>
      <c r="F180" s="188" t="s">
        <v>349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85</v>
      </c>
    </row>
    <row r="181" spans="1:65" s="13" customFormat="1" ht="11.25">
      <c r="B181" s="192"/>
      <c r="C181" s="193"/>
      <c r="D181" s="194" t="s">
        <v>139</v>
      </c>
      <c r="E181" s="195" t="s">
        <v>27</v>
      </c>
      <c r="F181" s="196" t="s">
        <v>395</v>
      </c>
      <c r="G181" s="193"/>
      <c r="H181" s="197">
        <v>17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139</v>
      </c>
      <c r="AU181" s="203" t="s">
        <v>85</v>
      </c>
      <c r="AV181" s="13" t="s">
        <v>85</v>
      </c>
      <c r="AW181" s="13" t="s">
        <v>34</v>
      </c>
      <c r="AX181" s="13" t="s">
        <v>82</v>
      </c>
      <c r="AY181" s="203" t="s">
        <v>129</v>
      </c>
    </row>
    <row r="182" spans="1:65" s="2" customFormat="1" ht="24.2" customHeight="1">
      <c r="A182" s="33"/>
      <c r="B182" s="34"/>
      <c r="C182" s="173" t="s">
        <v>307</v>
      </c>
      <c r="D182" s="173" t="s">
        <v>131</v>
      </c>
      <c r="E182" s="174" t="s">
        <v>352</v>
      </c>
      <c r="F182" s="175" t="s">
        <v>353</v>
      </c>
      <c r="G182" s="176" t="s">
        <v>194</v>
      </c>
      <c r="H182" s="177">
        <v>1</v>
      </c>
      <c r="I182" s="178"/>
      <c r="J182" s="179">
        <f>ROUND(I182*H182,2)</f>
        <v>0</v>
      </c>
      <c r="K182" s="180"/>
      <c r="L182" s="38"/>
      <c r="M182" s="181" t="s">
        <v>27</v>
      </c>
      <c r="N182" s="182" t="s">
        <v>45</v>
      </c>
      <c r="O182" s="63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5" t="s">
        <v>135</v>
      </c>
      <c r="AT182" s="185" t="s">
        <v>131</v>
      </c>
      <c r="AU182" s="185" t="s">
        <v>85</v>
      </c>
      <c r="AY182" s="16" t="s">
        <v>129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82</v>
      </c>
      <c r="BK182" s="186">
        <f>ROUND(I182*H182,2)</f>
        <v>0</v>
      </c>
      <c r="BL182" s="16" t="s">
        <v>135</v>
      </c>
      <c r="BM182" s="185" t="s">
        <v>354</v>
      </c>
    </row>
    <row r="183" spans="1:65" s="2" customFormat="1" ht="11.25">
      <c r="A183" s="33"/>
      <c r="B183" s="34"/>
      <c r="C183" s="35"/>
      <c r="D183" s="187" t="s">
        <v>137</v>
      </c>
      <c r="E183" s="35"/>
      <c r="F183" s="188" t="s">
        <v>355</v>
      </c>
      <c r="G183" s="35"/>
      <c r="H183" s="35"/>
      <c r="I183" s="189"/>
      <c r="J183" s="35"/>
      <c r="K183" s="35"/>
      <c r="L183" s="38"/>
      <c r="M183" s="190"/>
      <c r="N183" s="191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137</v>
      </c>
      <c r="AU183" s="16" t="s">
        <v>85</v>
      </c>
    </row>
    <row r="184" spans="1:65" s="13" customFormat="1" ht="11.25">
      <c r="B184" s="192"/>
      <c r="C184" s="193"/>
      <c r="D184" s="194" t="s">
        <v>139</v>
      </c>
      <c r="E184" s="195" t="s">
        <v>27</v>
      </c>
      <c r="F184" s="196" t="s">
        <v>82</v>
      </c>
      <c r="G184" s="193"/>
      <c r="H184" s="197">
        <v>1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139</v>
      </c>
      <c r="AU184" s="203" t="s">
        <v>85</v>
      </c>
      <c r="AV184" s="13" t="s">
        <v>85</v>
      </c>
      <c r="AW184" s="13" t="s">
        <v>34</v>
      </c>
      <c r="AX184" s="13" t="s">
        <v>82</v>
      </c>
      <c r="AY184" s="203" t="s">
        <v>129</v>
      </c>
    </row>
    <row r="185" spans="1:65" s="2" customFormat="1" ht="24.2" customHeight="1">
      <c r="A185" s="33"/>
      <c r="B185" s="34"/>
      <c r="C185" s="173" t="s">
        <v>312</v>
      </c>
      <c r="D185" s="173" t="s">
        <v>131</v>
      </c>
      <c r="E185" s="174" t="s">
        <v>357</v>
      </c>
      <c r="F185" s="175" t="s">
        <v>358</v>
      </c>
      <c r="G185" s="176" t="s">
        <v>194</v>
      </c>
      <c r="H185" s="177">
        <v>5</v>
      </c>
      <c r="I185" s="178"/>
      <c r="J185" s="179">
        <f>ROUND(I185*H185,2)</f>
        <v>0</v>
      </c>
      <c r="K185" s="180"/>
      <c r="L185" s="38"/>
      <c r="M185" s="181" t="s">
        <v>27</v>
      </c>
      <c r="N185" s="182" t="s">
        <v>45</v>
      </c>
      <c r="O185" s="63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5" t="s">
        <v>135</v>
      </c>
      <c r="AT185" s="185" t="s">
        <v>131</v>
      </c>
      <c r="AU185" s="185" t="s">
        <v>85</v>
      </c>
      <c r="AY185" s="16" t="s">
        <v>129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6" t="s">
        <v>82</v>
      </c>
      <c r="BK185" s="186">
        <f>ROUND(I185*H185,2)</f>
        <v>0</v>
      </c>
      <c r="BL185" s="16" t="s">
        <v>135</v>
      </c>
      <c r="BM185" s="185" t="s">
        <v>396</v>
      </c>
    </row>
    <row r="186" spans="1:65" s="2" customFormat="1" ht="11.25">
      <c r="A186" s="33"/>
      <c r="B186" s="34"/>
      <c r="C186" s="35"/>
      <c r="D186" s="187" t="s">
        <v>137</v>
      </c>
      <c r="E186" s="35"/>
      <c r="F186" s="188" t="s">
        <v>360</v>
      </c>
      <c r="G186" s="35"/>
      <c r="H186" s="35"/>
      <c r="I186" s="189"/>
      <c r="J186" s="35"/>
      <c r="K186" s="35"/>
      <c r="L186" s="38"/>
      <c r="M186" s="190"/>
      <c r="N186" s="191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137</v>
      </c>
      <c r="AU186" s="16" t="s">
        <v>85</v>
      </c>
    </row>
    <row r="187" spans="1:65" s="13" customFormat="1" ht="11.25">
      <c r="B187" s="192"/>
      <c r="C187" s="193"/>
      <c r="D187" s="194" t="s">
        <v>139</v>
      </c>
      <c r="E187" s="195" t="s">
        <v>27</v>
      </c>
      <c r="F187" s="196" t="s">
        <v>159</v>
      </c>
      <c r="G187" s="193"/>
      <c r="H187" s="197">
        <v>5</v>
      </c>
      <c r="I187" s="198"/>
      <c r="J187" s="193"/>
      <c r="K187" s="193"/>
      <c r="L187" s="199"/>
      <c r="M187" s="216"/>
      <c r="N187" s="217"/>
      <c r="O187" s="217"/>
      <c r="P187" s="217"/>
      <c r="Q187" s="217"/>
      <c r="R187" s="217"/>
      <c r="S187" s="217"/>
      <c r="T187" s="218"/>
      <c r="AT187" s="203" t="s">
        <v>139</v>
      </c>
      <c r="AU187" s="203" t="s">
        <v>85</v>
      </c>
      <c r="AV187" s="13" t="s">
        <v>85</v>
      </c>
      <c r="AW187" s="13" t="s">
        <v>34</v>
      </c>
      <c r="AX187" s="13" t="s">
        <v>82</v>
      </c>
      <c r="AY187" s="203" t="s">
        <v>129</v>
      </c>
    </row>
    <row r="188" spans="1:65" s="2" customFormat="1" ht="6.95" customHeight="1">
      <c r="A188" s="33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38"/>
      <c r="M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</sheetData>
  <sheetProtection algorithmName="SHA-512" hashValue="o7HbQCAh03pYPkKDy5fZOh2UEhl9cWKjb91PobaTf/02QqQ+e76GF+VosfpkFnzlIvcosWVWXITJkY4UVimFSQ==" saltValue="a6zJ5ZkbdqDPh7mOsbca31mTOBltSpGmQQMyIYiOHuHYhmrqn+Cawlpom70qOIk9C+pthVXLDenmIZ01LRd7Zg==" spinCount="100000" sheet="1" objects="1" scenarios="1" formatColumns="0" formatRows="0" autoFilter="0"/>
  <autoFilter ref="C85:K18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3" r:id="rId1"/>
    <hyperlink ref="F99" r:id="rId2"/>
    <hyperlink ref="F102" r:id="rId3"/>
    <hyperlink ref="F105" r:id="rId4"/>
    <hyperlink ref="F108" r:id="rId5"/>
    <hyperlink ref="F111" r:id="rId6"/>
    <hyperlink ref="F118" r:id="rId7"/>
    <hyperlink ref="F124" r:id="rId8"/>
    <hyperlink ref="F127" r:id="rId9"/>
    <hyperlink ref="F130" r:id="rId10"/>
    <hyperlink ref="F133" r:id="rId11"/>
    <hyperlink ref="F147" r:id="rId12"/>
    <hyperlink ref="F150" r:id="rId13"/>
    <hyperlink ref="F153" r:id="rId14"/>
    <hyperlink ref="F156" r:id="rId15"/>
    <hyperlink ref="F159" r:id="rId16"/>
    <hyperlink ref="F162" r:id="rId17"/>
    <hyperlink ref="F166" r:id="rId18"/>
    <hyperlink ref="F170" r:id="rId19"/>
    <hyperlink ref="F174" r:id="rId20"/>
    <hyperlink ref="F177" r:id="rId21"/>
    <hyperlink ref="F180" r:id="rId22"/>
    <hyperlink ref="F183" r:id="rId23"/>
    <hyperlink ref="F186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etapa č.2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397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ROUND((SUM(BE86:BE198)),  2)</f>
        <v>0</v>
      </c>
      <c r="G33" s="33"/>
      <c r="H33" s="33"/>
      <c r="I33" s="117">
        <v>0.21</v>
      </c>
      <c r="J33" s="116">
        <f>ROUND(((SUM(BE86:BE198))*I33),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ROUND((SUM(BF86:BF198)),  2)</f>
        <v>0</v>
      </c>
      <c r="G34" s="33"/>
      <c r="H34" s="33"/>
      <c r="I34" s="117">
        <v>0.15</v>
      </c>
      <c r="J34" s="116">
        <f>ROUND(((SUM(BF86:BF198))*I34),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ROUND((SUM(BG86:BG198)),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ROUND((SUM(BH86:BH198)),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ROUND((SUM(BI86:BI198)),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etapa č.2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115.6 - V Zahradách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J129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J149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J154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J178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J195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etapa č.2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115.6 - V Zahradách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3. 3. 2023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59.419329999999995</v>
      </c>
      <c r="S86" s="71"/>
      <c r="T86" s="155">
        <f>T87</f>
        <v>363.43599999999998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P88+P129+P149+P154+P195</f>
        <v>0</v>
      </c>
      <c r="Q87" s="165"/>
      <c r="R87" s="166">
        <f>R88+R129+R149+R154+R195</f>
        <v>59.419329999999995</v>
      </c>
      <c r="S87" s="165"/>
      <c r="T87" s="167">
        <f>T88+T129+T149+T154+T195</f>
        <v>363.43599999999998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BK88+BK129+BK149+BK154+BK195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SUM(P89:P128)</f>
        <v>0</v>
      </c>
      <c r="Q88" s="165"/>
      <c r="R88" s="166">
        <f>SUM(R89:R128)</f>
        <v>0.31846000000000002</v>
      </c>
      <c r="S88" s="165"/>
      <c r="T88" s="167">
        <f>SUM(T89:T128)</f>
        <v>363.43599999999998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SUM(BK89:BK128)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131</v>
      </c>
      <c r="E89" s="174" t="s">
        <v>147</v>
      </c>
      <c r="F89" s="175" t="s">
        <v>148</v>
      </c>
      <c r="G89" s="176" t="s">
        <v>134</v>
      </c>
      <c r="H89" s="177">
        <v>250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398</v>
      </c>
    </row>
    <row r="90" spans="1:65" s="2" customFormat="1" ht="11.25">
      <c r="A90" s="33"/>
      <c r="B90" s="34"/>
      <c r="C90" s="35"/>
      <c r="D90" s="187" t="s">
        <v>137</v>
      </c>
      <c r="E90" s="35"/>
      <c r="F90" s="188" t="s">
        <v>150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137</v>
      </c>
      <c r="AU90" s="16" t="s">
        <v>85</v>
      </c>
    </row>
    <row r="91" spans="1:65" s="2" customFormat="1" ht="19.5">
      <c r="A91" s="33"/>
      <c r="B91" s="34"/>
      <c r="C91" s="35"/>
      <c r="D91" s="194" t="s">
        <v>151</v>
      </c>
      <c r="E91" s="35"/>
      <c r="F91" s="204" t="s">
        <v>152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151</v>
      </c>
      <c r="AU91" s="16" t="s">
        <v>85</v>
      </c>
    </row>
    <row r="92" spans="1:65" s="13" customFormat="1" ht="11.25">
      <c r="B92" s="192"/>
      <c r="C92" s="193"/>
      <c r="D92" s="194" t="s">
        <v>139</v>
      </c>
      <c r="E92" s="195" t="s">
        <v>27</v>
      </c>
      <c r="F92" s="196" t="s">
        <v>373</v>
      </c>
      <c r="G92" s="193"/>
      <c r="H92" s="197">
        <v>250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139</v>
      </c>
      <c r="AU92" s="203" t="s">
        <v>85</v>
      </c>
      <c r="AV92" s="13" t="s">
        <v>85</v>
      </c>
      <c r="AW92" s="13" t="s">
        <v>34</v>
      </c>
      <c r="AX92" s="13" t="s">
        <v>82</v>
      </c>
      <c r="AY92" s="203" t="s">
        <v>129</v>
      </c>
    </row>
    <row r="93" spans="1:65" s="2" customFormat="1" ht="37.9" customHeight="1">
      <c r="A93" s="33"/>
      <c r="B93" s="34"/>
      <c r="C93" s="173" t="s">
        <v>85</v>
      </c>
      <c r="D93" s="173" t="s">
        <v>131</v>
      </c>
      <c r="E93" s="174" t="s">
        <v>399</v>
      </c>
      <c r="F93" s="175" t="s">
        <v>400</v>
      </c>
      <c r="G93" s="176" t="s">
        <v>134</v>
      </c>
      <c r="H93" s="177">
        <v>7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9.8000000000000004E-2</v>
      </c>
      <c r="T93" s="184">
        <f>S93*H93</f>
        <v>0.68600000000000005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135</v>
      </c>
      <c r="AT93" s="185" t="s">
        <v>131</v>
      </c>
      <c r="AU93" s="185" t="s">
        <v>85</v>
      </c>
      <c r="AY93" s="16" t="s">
        <v>129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135</v>
      </c>
      <c r="BM93" s="185" t="s">
        <v>401</v>
      </c>
    </row>
    <row r="94" spans="1:65" s="2" customFormat="1" ht="11.25">
      <c r="A94" s="33"/>
      <c r="B94" s="34"/>
      <c r="C94" s="35"/>
      <c r="D94" s="187" t="s">
        <v>137</v>
      </c>
      <c r="E94" s="35"/>
      <c r="F94" s="188" t="s">
        <v>402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137</v>
      </c>
      <c r="AU94" s="16" t="s">
        <v>85</v>
      </c>
    </row>
    <row r="95" spans="1:65" s="13" customFormat="1" ht="11.25">
      <c r="B95" s="192"/>
      <c r="C95" s="193"/>
      <c r="D95" s="194" t="s">
        <v>139</v>
      </c>
      <c r="E95" s="195" t="s">
        <v>27</v>
      </c>
      <c r="F95" s="196" t="s">
        <v>172</v>
      </c>
      <c r="G95" s="193"/>
      <c r="H95" s="197">
        <v>7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139</v>
      </c>
      <c r="AU95" s="203" t="s">
        <v>85</v>
      </c>
      <c r="AV95" s="13" t="s">
        <v>85</v>
      </c>
      <c r="AW95" s="13" t="s">
        <v>34</v>
      </c>
      <c r="AX95" s="13" t="s">
        <v>82</v>
      </c>
      <c r="AY95" s="203" t="s">
        <v>129</v>
      </c>
    </row>
    <row r="96" spans="1:65" s="2" customFormat="1" ht="24.2" customHeight="1">
      <c r="A96" s="33"/>
      <c r="B96" s="34"/>
      <c r="C96" s="173" t="s">
        <v>146</v>
      </c>
      <c r="D96" s="173" t="s">
        <v>131</v>
      </c>
      <c r="E96" s="174" t="s">
        <v>141</v>
      </c>
      <c r="F96" s="175" t="s">
        <v>142</v>
      </c>
      <c r="G96" s="176" t="s">
        <v>134</v>
      </c>
      <c r="H96" s="177">
        <v>1131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1.6000000000000001E-4</v>
      </c>
      <c r="R96" s="183">
        <f>Q96*H96</f>
        <v>0.18096000000000001</v>
      </c>
      <c r="S96" s="183">
        <v>0.23</v>
      </c>
      <c r="T96" s="184">
        <f>S96*H96</f>
        <v>260.13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135</v>
      </c>
      <c r="AT96" s="185" t="s">
        <v>131</v>
      </c>
      <c r="AU96" s="185" t="s">
        <v>85</v>
      </c>
      <c r="AY96" s="16" t="s">
        <v>129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135</v>
      </c>
      <c r="BM96" s="185" t="s">
        <v>403</v>
      </c>
    </row>
    <row r="97" spans="1:65" s="2" customFormat="1" ht="11.25">
      <c r="A97" s="33"/>
      <c r="B97" s="34"/>
      <c r="C97" s="35"/>
      <c r="D97" s="187" t="s">
        <v>137</v>
      </c>
      <c r="E97" s="35"/>
      <c r="F97" s="188" t="s">
        <v>144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85</v>
      </c>
    </row>
    <row r="98" spans="1:65" s="13" customFormat="1" ht="11.25">
      <c r="B98" s="192"/>
      <c r="C98" s="193"/>
      <c r="D98" s="194" t="s">
        <v>139</v>
      </c>
      <c r="E98" s="195" t="s">
        <v>27</v>
      </c>
      <c r="F98" s="196" t="s">
        <v>404</v>
      </c>
      <c r="G98" s="193"/>
      <c r="H98" s="197">
        <v>1131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139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129</v>
      </c>
    </row>
    <row r="99" spans="1:65" s="2" customFormat="1" ht="24.2" customHeight="1">
      <c r="A99" s="33"/>
      <c r="B99" s="34"/>
      <c r="C99" s="173" t="s">
        <v>135</v>
      </c>
      <c r="D99" s="173" t="s">
        <v>131</v>
      </c>
      <c r="E99" s="174" t="s">
        <v>405</v>
      </c>
      <c r="F99" s="175" t="s">
        <v>406</v>
      </c>
      <c r="G99" s="176" t="s">
        <v>162</v>
      </c>
      <c r="H99" s="177">
        <v>40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0.28999999999999998</v>
      </c>
      <c r="T99" s="184">
        <f>S99*H99</f>
        <v>11.6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135</v>
      </c>
      <c r="AT99" s="185" t="s">
        <v>131</v>
      </c>
      <c r="AU99" s="185" t="s">
        <v>85</v>
      </c>
      <c r="AY99" s="16" t="s">
        <v>129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135</v>
      </c>
      <c r="BM99" s="185" t="s">
        <v>407</v>
      </c>
    </row>
    <row r="100" spans="1:65" s="2" customFormat="1" ht="11.25">
      <c r="A100" s="33"/>
      <c r="B100" s="34"/>
      <c r="C100" s="35"/>
      <c r="D100" s="187" t="s">
        <v>137</v>
      </c>
      <c r="E100" s="35"/>
      <c r="F100" s="188" t="s">
        <v>408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85</v>
      </c>
    </row>
    <row r="101" spans="1:65" s="13" customFormat="1" ht="11.25">
      <c r="B101" s="192"/>
      <c r="C101" s="193"/>
      <c r="D101" s="194" t="s">
        <v>139</v>
      </c>
      <c r="E101" s="195" t="s">
        <v>27</v>
      </c>
      <c r="F101" s="196" t="s">
        <v>409</v>
      </c>
      <c r="G101" s="193"/>
      <c r="H101" s="197">
        <v>40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139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129</v>
      </c>
    </row>
    <row r="102" spans="1:65" s="2" customFormat="1" ht="24.2" customHeight="1">
      <c r="A102" s="33"/>
      <c r="B102" s="34"/>
      <c r="C102" s="173" t="s">
        <v>159</v>
      </c>
      <c r="D102" s="173" t="s">
        <v>131</v>
      </c>
      <c r="E102" s="174" t="s">
        <v>160</v>
      </c>
      <c r="F102" s="175" t="s">
        <v>161</v>
      </c>
      <c r="G102" s="176" t="s">
        <v>162</v>
      </c>
      <c r="H102" s="177">
        <v>180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0.20499999999999999</v>
      </c>
      <c r="T102" s="184">
        <f>S102*H102</f>
        <v>36.9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135</v>
      </c>
      <c r="AT102" s="185" t="s">
        <v>131</v>
      </c>
      <c r="AU102" s="185" t="s">
        <v>85</v>
      </c>
      <c r="AY102" s="16" t="s">
        <v>129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135</v>
      </c>
      <c r="BM102" s="185" t="s">
        <v>410</v>
      </c>
    </row>
    <row r="103" spans="1:65" s="2" customFormat="1" ht="11.25">
      <c r="A103" s="33"/>
      <c r="B103" s="34"/>
      <c r="C103" s="35"/>
      <c r="D103" s="187" t="s">
        <v>137</v>
      </c>
      <c r="E103" s="35"/>
      <c r="F103" s="188" t="s">
        <v>164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137</v>
      </c>
      <c r="AU103" s="16" t="s">
        <v>85</v>
      </c>
    </row>
    <row r="104" spans="1:65" s="13" customFormat="1" ht="11.25">
      <c r="B104" s="192"/>
      <c r="C104" s="193"/>
      <c r="D104" s="194" t="s">
        <v>139</v>
      </c>
      <c r="E104" s="195" t="s">
        <v>27</v>
      </c>
      <c r="F104" s="196" t="s">
        <v>273</v>
      </c>
      <c r="G104" s="193"/>
      <c r="H104" s="197">
        <v>180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139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129</v>
      </c>
    </row>
    <row r="105" spans="1:65" s="2" customFormat="1" ht="37.9" customHeight="1">
      <c r="A105" s="33"/>
      <c r="B105" s="34"/>
      <c r="C105" s="173" t="s">
        <v>166</v>
      </c>
      <c r="D105" s="173" t="s">
        <v>131</v>
      </c>
      <c r="E105" s="174" t="s">
        <v>180</v>
      </c>
      <c r="F105" s="175" t="s">
        <v>181</v>
      </c>
      <c r="G105" s="176" t="s">
        <v>175</v>
      </c>
      <c r="H105" s="177">
        <v>32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135</v>
      </c>
      <c r="AT105" s="185" t="s">
        <v>131</v>
      </c>
      <c r="AU105" s="185" t="s">
        <v>85</v>
      </c>
      <c r="AY105" s="16" t="s">
        <v>129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135</v>
      </c>
      <c r="BM105" s="185" t="s">
        <v>411</v>
      </c>
    </row>
    <row r="106" spans="1:65" s="2" customFormat="1" ht="11.25">
      <c r="A106" s="33"/>
      <c r="B106" s="34"/>
      <c r="C106" s="35"/>
      <c r="D106" s="187" t="s">
        <v>137</v>
      </c>
      <c r="E106" s="35"/>
      <c r="F106" s="188" t="s">
        <v>183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85</v>
      </c>
    </row>
    <row r="107" spans="1:65" s="13" customFormat="1" ht="11.25">
      <c r="B107" s="192"/>
      <c r="C107" s="193"/>
      <c r="D107" s="194" t="s">
        <v>139</v>
      </c>
      <c r="E107" s="195" t="s">
        <v>27</v>
      </c>
      <c r="F107" s="196" t="s">
        <v>312</v>
      </c>
      <c r="G107" s="193"/>
      <c r="H107" s="197">
        <v>32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139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129</v>
      </c>
    </row>
    <row r="108" spans="1:65" s="2" customFormat="1" ht="37.9" customHeight="1">
      <c r="A108" s="33"/>
      <c r="B108" s="34"/>
      <c r="C108" s="173" t="s">
        <v>172</v>
      </c>
      <c r="D108" s="173" t="s">
        <v>131</v>
      </c>
      <c r="E108" s="174" t="s">
        <v>186</v>
      </c>
      <c r="F108" s="175" t="s">
        <v>187</v>
      </c>
      <c r="G108" s="176" t="s">
        <v>175</v>
      </c>
      <c r="H108" s="177">
        <v>256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135</v>
      </c>
      <c r="AT108" s="185" t="s">
        <v>131</v>
      </c>
      <c r="AU108" s="185" t="s">
        <v>85</v>
      </c>
      <c r="AY108" s="16" t="s">
        <v>129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135</v>
      </c>
      <c r="BM108" s="185" t="s">
        <v>412</v>
      </c>
    </row>
    <row r="109" spans="1:65" s="2" customFormat="1" ht="11.25">
      <c r="A109" s="33"/>
      <c r="B109" s="34"/>
      <c r="C109" s="35"/>
      <c r="D109" s="187" t="s">
        <v>137</v>
      </c>
      <c r="E109" s="35"/>
      <c r="F109" s="188" t="s">
        <v>189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85</v>
      </c>
    </row>
    <row r="110" spans="1:65" s="13" customFormat="1" ht="11.25">
      <c r="B110" s="192"/>
      <c r="C110" s="193"/>
      <c r="D110" s="194" t="s">
        <v>139</v>
      </c>
      <c r="E110" s="195" t="s">
        <v>27</v>
      </c>
      <c r="F110" s="196" t="s">
        <v>413</v>
      </c>
      <c r="G110" s="193"/>
      <c r="H110" s="197">
        <v>256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139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129</v>
      </c>
    </row>
    <row r="111" spans="1:65" s="2" customFormat="1" ht="24.2" customHeight="1">
      <c r="A111" s="33"/>
      <c r="B111" s="34"/>
      <c r="C111" s="173" t="s">
        <v>179</v>
      </c>
      <c r="D111" s="173" t="s">
        <v>131</v>
      </c>
      <c r="E111" s="174" t="s">
        <v>192</v>
      </c>
      <c r="F111" s="175" t="s">
        <v>193</v>
      </c>
      <c r="G111" s="176" t="s">
        <v>194</v>
      </c>
      <c r="H111" s="177">
        <v>64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135</v>
      </c>
      <c r="AT111" s="185" t="s">
        <v>131</v>
      </c>
      <c r="AU111" s="185" t="s">
        <v>85</v>
      </c>
      <c r="AY111" s="16" t="s">
        <v>129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135</v>
      </c>
      <c r="BM111" s="185" t="s">
        <v>414</v>
      </c>
    </row>
    <row r="112" spans="1:65" s="2" customFormat="1" ht="11.25">
      <c r="A112" s="33"/>
      <c r="B112" s="34"/>
      <c r="C112" s="35"/>
      <c r="D112" s="187" t="s">
        <v>137</v>
      </c>
      <c r="E112" s="35"/>
      <c r="F112" s="188" t="s">
        <v>196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85</v>
      </c>
    </row>
    <row r="113" spans="1:65" s="13" customFormat="1" ht="11.25">
      <c r="B113" s="192"/>
      <c r="C113" s="193"/>
      <c r="D113" s="194" t="s">
        <v>139</v>
      </c>
      <c r="E113" s="195" t="s">
        <v>27</v>
      </c>
      <c r="F113" s="196" t="s">
        <v>415</v>
      </c>
      <c r="G113" s="193"/>
      <c r="H113" s="197">
        <v>64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139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129</v>
      </c>
    </row>
    <row r="114" spans="1:65" s="2" customFormat="1" ht="24.2" customHeight="1">
      <c r="A114" s="33"/>
      <c r="B114" s="34"/>
      <c r="C114" s="173" t="s">
        <v>185</v>
      </c>
      <c r="D114" s="173" t="s">
        <v>131</v>
      </c>
      <c r="E114" s="174" t="s">
        <v>212</v>
      </c>
      <c r="F114" s="175" t="s">
        <v>213</v>
      </c>
      <c r="G114" s="176" t="s">
        <v>134</v>
      </c>
      <c r="H114" s="177">
        <v>250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135</v>
      </c>
      <c r="AT114" s="185" t="s">
        <v>131</v>
      </c>
      <c r="AU114" s="185" t="s">
        <v>85</v>
      </c>
      <c r="AY114" s="16" t="s">
        <v>129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135</v>
      </c>
      <c r="BM114" s="185" t="s">
        <v>416</v>
      </c>
    </row>
    <row r="115" spans="1:65" s="2" customFormat="1" ht="11.25">
      <c r="A115" s="33"/>
      <c r="B115" s="34"/>
      <c r="C115" s="35"/>
      <c r="D115" s="187" t="s">
        <v>137</v>
      </c>
      <c r="E115" s="35"/>
      <c r="F115" s="188" t="s">
        <v>215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85</v>
      </c>
    </row>
    <row r="116" spans="1:65" s="13" customFormat="1" ht="11.25">
      <c r="B116" s="192"/>
      <c r="C116" s="193"/>
      <c r="D116" s="194" t="s">
        <v>139</v>
      </c>
      <c r="E116" s="195" t="s">
        <v>27</v>
      </c>
      <c r="F116" s="196" t="s">
        <v>373</v>
      </c>
      <c r="G116" s="193"/>
      <c r="H116" s="197">
        <v>250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139</v>
      </c>
      <c r="AU116" s="203" t="s">
        <v>85</v>
      </c>
      <c r="AV116" s="13" t="s">
        <v>85</v>
      </c>
      <c r="AW116" s="13" t="s">
        <v>34</v>
      </c>
      <c r="AX116" s="13" t="s">
        <v>74</v>
      </c>
      <c r="AY116" s="203" t="s">
        <v>129</v>
      </c>
    </row>
    <row r="117" spans="1:65" s="2" customFormat="1" ht="16.5" customHeight="1">
      <c r="A117" s="33"/>
      <c r="B117" s="34"/>
      <c r="C117" s="205" t="s">
        <v>191</v>
      </c>
      <c r="D117" s="205" t="s">
        <v>199</v>
      </c>
      <c r="E117" s="206" t="s">
        <v>217</v>
      </c>
      <c r="F117" s="207" t="s">
        <v>218</v>
      </c>
      <c r="G117" s="208" t="s">
        <v>219</v>
      </c>
      <c r="H117" s="209">
        <v>12.5</v>
      </c>
      <c r="I117" s="210"/>
      <c r="J117" s="211">
        <f>ROUND(I117*H117,2)</f>
        <v>0</v>
      </c>
      <c r="K117" s="212"/>
      <c r="L117" s="213"/>
      <c r="M117" s="214" t="s">
        <v>27</v>
      </c>
      <c r="N117" s="215" t="s">
        <v>45</v>
      </c>
      <c r="O117" s="63"/>
      <c r="P117" s="183">
        <f>O117*H117</f>
        <v>0</v>
      </c>
      <c r="Q117" s="183">
        <v>1E-3</v>
      </c>
      <c r="R117" s="183">
        <f>Q117*H117</f>
        <v>1.2500000000000001E-2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179</v>
      </c>
      <c r="AT117" s="185" t="s">
        <v>199</v>
      </c>
      <c r="AU117" s="185" t="s">
        <v>85</v>
      </c>
      <c r="AY117" s="16" t="s">
        <v>129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135</v>
      </c>
      <c r="BM117" s="185" t="s">
        <v>417</v>
      </c>
    </row>
    <row r="118" spans="1:65" s="13" customFormat="1" ht="11.25">
      <c r="B118" s="192"/>
      <c r="C118" s="193"/>
      <c r="D118" s="194" t="s">
        <v>139</v>
      </c>
      <c r="E118" s="195" t="s">
        <v>27</v>
      </c>
      <c r="F118" s="196" t="s">
        <v>377</v>
      </c>
      <c r="G118" s="193"/>
      <c r="H118" s="197">
        <v>12.5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139</v>
      </c>
      <c r="AU118" s="203" t="s">
        <v>85</v>
      </c>
      <c r="AV118" s="13" t="s">
        <v>85</v>
      </c>
      <c r="AW118" s="13" t="s">
        <v>34</v>
      </c>
      <c r="AX118" s="13" t="s">
        <v>82</v>
      </c>
      <c r="AY118" s="203" t="s">
        <v>129</v>
      </c>
    </row>
    <row r="119" spans="1:65" s="2" customFormat="1" ht="33" customHeight="1">
      <c r="A119" s="33"/>
      <c r="B119" s="34"/>
      <c r="C119" s="173" t="s">
        <v>198</v>
      </c>
      <c r="D119" s="173" t="s">
        <v>131</v>
      </c>
      <c r="E119" s="174" t="s">
        <v>313</v>
      </c>
      <c r="F119" s="175" t="s">
        <v>314</v>
      </c>
      <c r="G119" s="176" t="s">
        <v>134</v>
      </c>
      <c r="H119" s="177">
        <v>1131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0</v>
      </c>
      <c r="R119" s="183">
        <f>Q119*H119</f>
        <v>0</v>
      </c>
      <c r="S119" s="183">
        <v>0.02</v>
      </c>
      <c r="T119" s="184">
        <f>S119*H119</f>
        <v>22.62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135</v>
      </c>
      <c r="AT119" s="185" t="s">
        <v>131</v>
      </c>
      <c r="AU119" s="185" t="s">
        <v>85</v>
      </c>
      <c r="AY119" s="16" t="s">
        <v>129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135</v>
      </c>
      <c r="BM119" s="185" t="s">
        <v>418</v>
      </c>
    </row>
    <row r="120" spans="1:65" s="2" customFormat="1" ht="11.25">
      <c r="A120" s="33"/>
      <c r="B120" s="34"/>
      <c r="C120" s="35"/>
      <c r="D120" s="187" t="s">
        <v>137</v>
      </c>
      <c r="E120" s="35"/>
      <c r="F120" s="188" t="s">
        <v>316</v>
      </c>
      <c r="G120" s="35"/>
      <c r="H120" s="35"/>
      <c r="I120" s="189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137</v>
      </c>
      <c r="AU120" s="16" t="s">
        <v>85</v>
      </c>
    </row>
    <row r="121" spans="1:65" s="13" customFormat="1" ht="11.25">
      <c r="B121" s="192"/>
      <c r="C121" s="193"/>
      <c r="D121" s="194" t="s">
        <v>139</v>
      </c>
      <c r="E121" s="195" t="s">
        <v>27</v>
      </c>
      <c r="F121" s="196" t="s">
        <v>404</v>
      </c>
      <c r="G121" s="193"/>
      <c r="H121" s="197">
        <v>1131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139</v>
      </c>
      <c r="AU121" s="203" t="s">
        <v>85</v>
      </c>
      <c r="AV121" s="13" t="s">
        <v>85</v>
      </c>
      <c r="AW121" s="13" t="s">
        <v>34</v>
      </c>
      <c r="AX121" s="13" t="s">
        <v>82</v>
      </c>
      <c r="AY121" s="203" t="s">
        <v>129</v>
      </c>
    </row>
    <row r="122" spans="1:65" s="2" customFormat="1" ht="37.9" customHeight="1">
      <c r="A122" s="33"/>
      <c r="B122" s="34"/>
      <c r="C122" s="173" t="s">
        <v>206</v>
      </c>
      <c r="D122" s="173" t="s">
        <v>131</v>
      </c>
      <c r="E122" s="174" t="s">
        <v>154</v>
      </c>
      <c r="F122" s="175" t="s">
        <v>155</v>
      </c>
      <c r="G122" s="176" t="s">
        <v>134</v>
      </c>
      <c r="H122" s="177">
        <v>250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</v>
      </c>
      <c r="R122" s="183">
        <f>Q122*H122</f>
        <v>0</v>
      </c>
      <c r="S122" s="183">
        <v>0.126</v>
      </c>
      <c r="T122" s="184">
        <f>S122*H122</f>
        <v>31.5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135</v>
      </c>
      <c r="AT122" s="185" t="s">
        <v>131</v>
      </c>
      <c r="AU122" s="185" t="s">
        <v>85</v>
      </c>
      <c r="AY122" s="16" t="s">
        <v>129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135</v>
      </c>
      <c r="BM122" s="185" t="s">
        <v>419</v>
      </c>
    </row>
    <row r="123" spans="1:65" s="2" customFormat="1" ht="11.25">
      <c r="A123" s="33"/>
      <c r="B123" s="34"/>
      <c r="C123" s="35"/>
      <c r="D123" s="187" t="s">
        <v>137</v>
      </c>
      <c r="E123" s="35"/>
      <c r="F123" s="188" t="s">
        <v>157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85</v>
      </c>
    </row>
    <row r="124" spans="1:65" s="13" customFormat="1" ht="11.25">
      <c r="B124" s="192"/>
      <c r="C124" s="193"/>
      <c r="D124" s="194" t="s">
        <v>139</v>
      </c>
      <c r="E124" s="195" t="s">
        <v>27</v>
      </c>
      <c r="F124" s="196" t="s">
        <v>373</v>
      </c>
      <c r="G124" s="193"/>
      <c r="H124" s="197">
        <v>250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139</v>
      </c>
      <c r="AU124" s="203" t="s">
        <v>85</v>
      </c>
      <c r="AV124" s="13" t="s">
        <v>85</v>
      </c>
      <c r="AW124" s="13" t="s">
        <v>34</v>
      </c>
      <c r="AX124" s="13" t="s">
        <v>82</v>
      </c>
      <c r="AY124" s="203" t="s">
        <v>129</v>
      </c>
    </row>
    <row r="125" spans="1:65" s="2" customFormat="1" ht="16.5" customHeight="1">
      <c r="A125" s="33"/>
      <c r="B125" s="34"/>
      <c r="C125" s="205" t="s">
        <v>211</v>
      </c>
      <c r="D125" s="205" t="s">
        <v>199</v>
      </c>
      <c r="E125" s="206" t="s">
        <v>200</v>
      </c>
      <c r="F125" s="207" t="s">
        <v>201</v>
      </c>
      <c r="G125" s="208" t="s">
        <v>194</v>
      </c>
      <c r="H125" s="209">
        <v>0.125</v>
      </c>
      <c r="I125" s="210"/>
      <c r="J125" s="211">
        <f>ROUND(I125*H125,2)</f>
        <v>0</v>
      </c>
      <c r="K125" s="212"/>
      <c r="L125" s="213"/>
      <c r="M125" s="214" t="s">
        <v>27</v>
      </c>
      <c r="N125" s="215" t="s">
        <v>45</v>
      </c>
      <c r="O125" s="63"/>
      <c r="P125" s="183">
        <f>O125*H125</f>
        <v>0</v>
      </c>
      <c r="Q125" s="183">
        <v>1</v>
      </c>
      <c r="R125" s="183">
        <f>Q125*H125</f>
        <v>0.125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179</v>
      </c>
      <c r="AT125" s="185" t="s">
        <v>199</v>
      </c>
      <c r="AU125" s="185" t="s">
        <v>85</v>
      </c>
      <c r="AY125" s="16" t="s">
        <v>129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135</v>
      </c>
      <c r="BM125" s="185" t="s">
        <v>420</v>
      </c>
    </row>
    <row r="126" spans="1:65" s="2" customFormat="1" ht="19.5">
      <c r="A126" s="33"/>
      <c r="B126" s="34"/>
      <c r="C126" s="35"/>
      <c r="D126" s="194" t="s">
        <v>151</v>
      </c>
      <c r="E126" s="35"/>
      <c r="F126" s="204" t="s">
        <v>203</v>
      </c>
      <c r="G126" s="35"/>
      <c r="H126" s="35"/>
      <c r="I126" s="189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151</v>
      </c>
      <c r="AU126" s="16" t="s">
        <v>85</v>
      </c>
    </row>
    <row r="127" spans="1:65" s="13" customFormat="1" ht="11.25">
      <c r="B127" s="192"/>
      <c r="C127" s="193"/>
      <c r="D127" s="194" t="s">
        <v>139</v>
      </c>
      <c r="E127" s="195" t="s">
        <v>27</v>
      </c>
      <c r="F127" s="196" t="s">
        <v>375</v>
      </c>
      <c r="G127" s="193"/>
      <c r="H127" s="197">
        <v>50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139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129</v>
      </c>
    </row>
    <row r="128" spans="1:65" s="13" customFormat="1" ht="11.25">
      <c r="B128" s="192"/>
      <c r="C128" s="193"/>
      <c r="D128" s="194" t="s">
        <v>139</v>
      </c>
      <c r="E128" s="193"/>
      <c r="F128" s="196" t="s">
        <v>376</v>
      </c>
      <c r="G128" s="193"/>
      <c r="H128" s="197">
        <v>0.125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139</v>
      </c>
      <c r="AU128" s="203" t="s">
        <v>85</v>
      </c>
      <c r="AV128" s="13" t="s">
        <v>85</v>
      </c>
      <c r="AW128" s="13" t="s">
        <v>4</v>
      </c>
      <c r="AX128" s="13" t="s">
        <v>82</v>
      </c>
      <c r="AY128" s="203" t="s">
        <v>129</v>
      </c>
    </row>
    <row r="129" spans="1:65" s="12" customFormat="1" ht="22.9" customHeight="1">
      <c r="B129" s="157"/>
      <c r="C129" s="158"/>
      <c r="D129" s="159" t="s">
        <v>73</v>
      </c>
      <c r="E129" s="171" t="s">
        <v>159</v>
      </c>
      <c r="F129" s="171" t="s">
        <v>222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SUM(P130:P148)</f>
        <v>0</v>
      </c>
      <c r="Q129" s="165"/>
      <c r="R129" s="166">
        <f>SUM(R130:R148)</f>
        <v>0.80301</v>
      </c>
      <c r="S129" s="165"/>
      <c r="T129" s="167">
        <f>SUM(T130:T148)</f>
        <v>0</v>
      </c>
      <c r="AR129" s="168" t="s">
        <v>82</v>
      </c>
      <c r="AT129" s="169" t="s">
        <v>73</v>
      </c>
      <c r="AU129" s="169" t="s">
        <v>82</v>
      </c>
      <c r="AY129" s="168" t="s">
        <v>129</v>
      </c>
      <c r="BK129" s="170">
        <f>SUM(BK130:BK148)</f>
        <v>0</v>
      </c>
    </row>
    <row r="130" spans="1:65" s="2" customFormat="1" ht="21.75" customHeight="1">
      <c r="A130" s="33"/>
      <c r="B130" s="34"/>
      <c r="C130" s="173" t="s">
        <v>216</v>
      </c>
      <c r="D130" s="173" t="s">
        <v>131</v>
      </c>
      <c r="E130" s="174" t="s">
        <v>421</v>
      </c>
      <c r="F130" s="175" t="s">
        <v>422</v>
      </c>
      <c r="G130" s="176" t="s">
        <v>134</v>
      </c>
      <c r="H130" s="177">
        <v>655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135</v>
      </c>
      <c r="AT130" s="185" t="s">
        <v>131</v>
      </c>
      <c r="AU130" s="185" t="s">
        <v>85</v>
      </c>
      <c r="AY130" s="16" t="s">
        <v>129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135</v>
      </c>
      <c r="BM130" s="185" t="s">
        <v>423</v>
      </c>
    </row>
    <row r="131" spans="1:65" s="2" customFormat="1" ht="11.25">
      <c r="A131" s="33"/>
      <c r="B131" s="34"/>
      <c r="C131" s="35"/>
      <c r="D131" s="187" t="s">
        <v>137</v>
      </c>
      <c r="E131" s="35"/>
      <c r="F131" s="188" t="s">
        <v>424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85</v>
      </c>
    </row>
    <row r="132" spans="1:65" s="13" customFormat="1" ht="11.25">
      <c r="B132" s="192"/>
      <c r="C132" s="193"/>
      <c r="D132" s="194" t="s">
        <v>139</v>
      </c>
      <c r="E132" s="195" t="s">
        <v>27</v>
      </c>
      <c r="F132" s="196" t="s">
        <v>425</v>
      </c>
      <c r="G132" s="193"/>
      <c r="H132" s="197">
        <v>655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139</v>
      </c>
      <c r="AU132" s="203" t="s">
        <v>85</v>
      </c>
      <c r="AV132" s="13" t="s">
        <v>85</v>
      </c>
      <c r="AW132" s="13" t="s">
        <v>34</v>
      </c>
      <c r="AX132" s="13" t="s">
        <v>82</v>
      </c>
      <c r="AY132" s="203" t="s">
        <v>129</v>
      </c>
    </row>
    <row r="133" spans="1:65" s="2" customFormat="1" ht="24.2" customHeight="1">
      <c r="A133" s="33"/>
      <c r="B133" s="34"/>
      <c r="C133" s="173" t="s">
        <v>8</v>
      </c>
      <c r="D133" s="173" t="s">
        <v>131</v>
      </c>
      <c r="E133" s="174" t="s">
        <v>426</v>
      </c>
      <c r="F133" s="175" t="s">
        <v>427</v>
      </c>
      <c r="G133" s="176" t="s">
        <v>134</v>
      </c>
      <c r="H133" s="177">
        <v>476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135</v>
      </c>
      <c r="AT133" s="185" t="s">
        <v>131</v>
      </c>
      <c r="AU133" s="185" t="s">
        <v>85</v>
      </c>
      <c r="AY133" s="16" t="s">
        <v>129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135</v>
      </c>
      <c r="BM133" s="185" t="s">
        <v>428</v>
      </c>
    </row>
    <row r="134" spans="1:65" s="2" customFormat="1" ht="11.25">
      <c r="A134" s="33"/>
      <c r="B134" s="34"/>
      <c r="C134" s="35"/>
      <c r="D134" s="187" t="s">
        <v>137</v>
      </c>
      <c r="E134" s="35"/>
      <c r="F134" s="188" t="s">
        <v>429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2" customFormat="1" ht="19.5">
      <c r="A135" s="33"/>
      <c r="B135" s="34"/>
      <c r="C135" s="35"/>
      <c r="D135" s="194" t="s">
        <v>151</v>
      </c>
      <c r="E135" s="35"/>
      <c r="F135" s="204" t="s">
        <v>430</v>
      </c>
      <c r="G135" s="35"/>
      <c r="H135" s="35"/>
      <c r="I135" s="189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151</v>
      </c>
      <c r="AU135" s="16" t="s">
        <v>85</v>
      </c>
    </row>
    <row r="136" spans="1:65" s="13" customFormat="1" ht="11.25">
      <c r="B136" s="192"/>
      <c r="C136" s="193"/>
      <c r="D136" s="194" t="s">
        <v>139</v>
      </c>
      <c r="E136" s="195" t="s">
        <v>27</v>
      </c>
      <c r="F136" s="196" t="s">
        <v>431</v>
      </c>
      <c r="G136" s="193"/>
      <c r="H136" s="197">
        <v>476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139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129</v>
      </c>
    </row>
    <row r="137" spans="1:65" s="2" customFormat="1" ht="24.2" customHeight="1">
      <c r="A137" s="33"/>
      <c r="B137" s="34"/>
      <c r="C137" s="173" t="s">
        <v>229</v>
      </c>
      <c r="D137" s="173" t="s">
        <v>131</v>
      </c>
      <c r="E137" s="174" t="s">
        <v>432</v>
      </c>
      <c r="F137" s="175" t="s">
        <v>433</v>
      </c>
      <c r="G137" s="176" t="s">
        <v>134</v>
      </c>
      <c r="H137" s="177">
        <v>655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135</v>
      </c>
      <c r="AT137" s="185" t="s">
        <v>131</v>
      </c>
      <c r="AU137" s="185" t="s">
        <v>85</v>
      </c>
      <c r="AY137" s="16" t="s">
        <v>129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135</v>
      </c>
      <c r="BM137" s="185" t="s">
        <v>434</v>
      </c>
    </row>
    <row r="138" spans="1:65" s="2" customFormat="1" ht="11.25">
      <c r="A138" s="33"/>
      <c r="B138" s="34"/>
      <c r="C138" s="35"/>
      <c r="D138" s="187" t="s">
        <v>137</v>
      </c>
      <c r="E138" s="35"/>
      <c r="F138" s="188" t="s">
        <v>435</v>
      </c>
      <c r="G138" s="35"/>
      <c r="H138" s="35"/>
      <c r="I138" s="189"/>
      <c r="J138" s="35"/>
      <c r="K138" s="35"/>
      <c r="L138" s="38"/>
      <c r="M138" s="190"/>
      <c r="N138" s="191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137</v>
      </c>
      <c r="AU138" s="16" t="s">
        <v>85</v>
      </c>
    </row>
    <row r="139" spans="1:65" s="13" customFormat="1" ht="11.25">
      <c r="B139" s="192"/>
      <c r="C139" s="193"/>
      <c r="D139" s="194" t="s">
        <v>139</v>
      </c>
      <c r="E139" s="195" t="s">
        <v>27</v>
      </c>
      <c r="F139" s="196" t="s">
        <v>425</v>
      </c>
      <c r="G139" s="193"/>
      <c r="H139" s="197">
        <v>655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139</v>
      </c>
      <c r="AU139" s="203" t="s">
        <v>85</v>
      </c>
      <c r="AV139" s="13" t="s">
        <v>85</v>
      </c>
      <c r="AW139" s="13" t="s">
        <v>34</v>
      </c>
      <c r="AX139" s="13" t="s">
        <v>82</v>
      </c>
      <c r="AY139" s="203" t="s">
        <v>129</v>
      </c>
    </row>
    <row r="140" spans="1:65" s="2" customFormat="1" ht="16.5" customHeight="1">
      <c r="A140" s="33"/>
      <c r="B140" s="34"/>
      <c r="C140" s="173" t="s">
        <v>140</v>
      </c>
      <c r="D140" s="173" t="s">
        <v>131</v>
      </c>
      <c r="E140" s="174" t="s">
        <v>234</v>
      </c>
      <c r="F140" s="175" t="s">
        <v>235</v>
      </c>
      <c r="G140" s="176" t="s">
        <v>134</v>
      </c>
      <c r="H140" s="177">
        <v>1131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135</v>
      </c>
      <c r="AT140" s="185" t="s">
        <v>131</v>
      </c>
      <c r="AU140" s="185" t="s">
        <v>85</v>
      </c>
      <c r="AY140" s="16" t="s">
        <v>129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135</v>
      </c>
      <c r="BM140" s="185" t="s">
        <v>436</v>
      </c>
    </row>
    <row r="141" spans="1:65" s="2" customFormat="1" ht="11.25">
      <c r="A141" s="33"/>
      <c r="B141" s="34"/>
      <c r="C141" s="35"/>
      <c r="D141" s="187" t="s">
        <v>137</v>
      </c>
      <c r="E141" s="35"/>
      <c r="F141" s="188" t="s">
        <v>237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13" customFormat="1" ht="11.25">
      <c r="B142" s="192"/>
      <c r="C142" s="193"/>
      <c r="D142" s="194" t="s">
        <v>139</v>
      </c>
      <c r="E142" s="195" t="s">
        <v>27</v>
      </c>
      <c r="F142" s="196" t="s">
        <v>404</v>
      </c>
      <c r="G142" s="193"/>
      <c r="H142" s="197">
        <v>1131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139</v>
      </c>
      <c r="AU142" s="203" t="s">
        <v>85</v>
      </c>
      <c r="AV142" s="13" t="s">
        <v>85</v>
      </c>
      <c r="AW142" s="13" t="s">
        <v>34</v>
      </c>
      <c r="AX142" s="13" t="s">
        <v>82</v>
      </c>
      <c r="AY142" s="203" t="s">
        <v>129</v>
      </c>
    </row>
    <row r="143" spans="1:65" s="2" customFormat="1" ht="16.5" customHeight="1">
      <c r="A143" s="33"/>
      <c r="B143" s="34"/>
      <c r="C143" s="173" t="s">
        <v>238</v>
      </c>
      <c r="D143" s="173" t="s">
        <v>131</v>
      </c>
      <c r="E143" s="174" t="s">
        <v>239</v>
      </c>
      <c r="F143" s="175" t="s">
        <v>240</v>
      </c>
      <c r="G143" s="176" t="s">
        <v>134</v>
      </c>
      <c r="H143" s="177">
        <v>1131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7.1000000000000002E-4</v>
      </c>
      <c r="R143" s="183">
        <f>Q143*H143</f>
        <v>0.80301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135</v>
      </c>
      <c r="AT143" s="185" t="s">
        <v>131</v>
      </c>
      <c r="AU143" s="185" t="s">
        <v>85</v>
      </c>
      <c r="AY143" s="16" t="s">
        <v>129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135</v>
      </c>
      <c r="BM143" s="185" t="s">
        <v>437</v>
      </c>
    </row>
    <row r="144" spans="1:65" s="2" customFormat="1" ht="11.25">
      <c r="A144" s="33"/>
      <c r="B144" s="34"/>
      <c r="C144" s="35"/>
      <c r="D144" s="187" t="s">
        <v>137</v>
      </c>
      <c r="E144" s="35"/>
      <c r="F144" s="188" t="s">
        <v>242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137</v>
      </c>
      <c r="AU144" s="16" t="s">
        <v>85</v>
      </c>
    </row>
    <row r="145" spans="1:65" s="13" customFormat="1" ht="11.25">
      <c r="B145" s="192"/>
      <c r="C145" s="193"/>
      <c r="D145" s="194" t="s">
        <v>139</v>
      </c>
      <c r="E145" s="195" t="s">
        <v>27</v>
      </c>
      <c r="F145" s="196" t="s">
        <v>404</v>
      </c>
      <c r="G145" s="193"/>
      <c r="H145" s="197">
        <v>1131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139</v>
      </c>
      <c r="AU145" s="203" t="s">
        <v>85</v>
      </c>
      <c r="AV145" s="13" t="s">
        <v>85</v>
      </c>
      <c r="AW145" s="13" t="s">
        <v>34</v>
      </c>
      <c r="AX145" s="13" t="s">
        <v>82</v>
      </c>
      <c r="AY145" s="203" t="s">
        <v>129</v>
      </c>
    </row>
    <row r="146" spans="1:65" s="2" customFormat="1" ht="24.2" customHeight="1">
      <c r="A146" s="33"/>
      <c r="B146" s="34"/>
      <c r="C146" s="173" t="s">
        <v>243</v>
      </c>
      <c r="D146" s="173" t="s">
        <v>131</v>
      </c>
      <c r="E146" s="174" t="s">
        <v>438</v>
      </c>
      <c r="F146" s="175" t="s">
        <v>439</v>
      </c>
      <c r="G146" s="176" t="s">
        <v>134</v>
      </c>
      <c r="H146" s="177">
        <v>1131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135</v>
      </c>
      <c r="AT146" s="185" t="s">
        <v>131</v>
      </c>
      <c r="AU146" s="185" t="s">
        <v>85</v>
      </c>
      <c r="AY146" s="16" t="s">
        <v>129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135</v>
      </c>
      <c r="BM146" s="185" t="s">
        <v>440</v>
      </c>
    </row>
    <row r="147" spans="1:65" s="2" customFormat="1" ht="11.25">
      <c r="A147" s="33"/>
      <c r="B147" s="34"/>
      <c r="C147" s="35"/>
      <c r="D147" s="187" t="s">
        <v>137</v>
      </c>
      <c r="E147" s="35"/>
      <c r="F147" s="188" t="s">
        <v>441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137</v>
      </c>
      <c r="AU147" s="16" t="s">
        <v>85</v>
      </c>
    </row>
    <row r="148" spans="1:65" s="13" customFormat="1" ht="11.25">
      <c r="B148" s="192"/>
      <c r="C148" s="193"/>
      <c r="D148" s="194" t="s">
        <v>139</v>
      </c>
      <c r="E148" s="195" t="s">
        <v>27</v>
      </c>
      <c r="F148" s="196" t="s">
        <v>404</v>
      </c>
      <c r="G148" s="193"/>
      <c r="H148" s="197">
        <v>1131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139</v>
      </c>
      <c r="AU148" s="203" t="s">
        <v>85</v>
      </c>
      <c r="AV148" s="13" t="s">
        <v>85</v>
      </c>
      <c r="AW148" s="13" t="s">
        <v>34</v>
      </c>
      <c r="AX148" s="13" t="s">
        <v>82</v>
      </c>
      <c r="AY148" s="203" t="s">
        <v>129</v>
      </c>
    </row>
    <row r="149" spans="1:65" s="12" customFormat="1" ht="22.9" customHeight="1">
      <c r="B149" s="157"/>
      <c r="C149" s="158"/>
      <c r="D149" s="159" t="s">
        <v>73</v>
      </c>
      <c r="E149" s="171" t="s">
        <v>179</v>
      </c>
      <c r="F149" s="171" t="s">
        <v>249</v>
      </c>
      <c r="G149" s="158"/>
      <c r="H149" s="158"/>
      <c r="I149" s="161"/>
      <c r="J149" s="172">
        <f>BK149</f>
        <v>0</v>
      </c>
      <c r="K149" s="158"/>
      <c r="L149" s="163"/>
      <c r="M149" s="164"/>
      <c r="N149" s="165"/>
      <c r="O149" s="165"/>
      <c r="P149" s="166">
        <f>SUM(P150:P153)</f>
        <v>0</v>
      </c>
      <c r="Q149" s="165"/>
      <c r="R149" s="166">
        <f>SUM(R150:R153)</f>
        <v>2.7405599999999999</v>
      </c>
      <c r="S149" s="165"/>
      <c r="T149" s="167">
        <f>SUM(T150:T153)</f>
        <v>0</v>
      </c>
      <c r="AR149" s="168" t="s">
        <v>82</v>
      </c>
      <c r="AT149" s="169" t="s">
        <v>73</v>
      </c>
      <c r="AU149" s="169" t="s">
        <v>82</v>
      </c>
      <c r="AY149" s="168" t="s">
        <v>129</v>
      </c>
      <c r="BK149" s="170">
        <f>SUM(BK150:BK153)</f>
        <v>0</v>
      </c>
    </row>
    <row r="150" spans="1:65" s="2" customFormat="1" ht="16.5" customHeight="1">
      <c r="A150" s="33"/>
      <c r="B150" s="34"/>
      <c r="C150" s="173" t="s">
        <v>250</v>
      </c>
      <c r="D150" s="173" t="s">
        <v>131</v>
      </c>
      <c r="E150" s="174" t="s">
        <v>442</v>
      </c>
      <c r="F150" s="175" t="s">
        <v>261</v>
      </c>
      <c r="G150" s="176" t="s">
        <v>256</v>
      </c>
      <c r="H150" s="177">
        <v>5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0.42368</v>
      </c>
      <c r="R150" s="183">
        <f>Q150*H150</f>
        <v>2.1183999999999998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135</v>
      </c>
      <c r="AT150" s="185" t="s">
        <v>131</v>
      </c>
      <c r="AU150" s="185" t="s">
        <v>85</v>
      </c>
      <c r="AY150" s="16" t="s">
        <v>129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135</v>
      </c>
      <c r="BM150" s="185" t="s">
        <v>443</v>
      </c>
    </row>
    <row r="151" spans="1:65" s="13" customFormat="1" ht="11.25">
      <c r="B151" s="192"/>
      <c r="C151" s="193"/>
      <c r="D151" s="194" t="s">
        <v>139</v>
      </c>
      <c r="E151" s="195" t="s">
        <v>27</v>
      </c>
      <c r="F151" s="196" t="s">
        <v>159</v>
      </c>
      <c r="G151" s="193"/>
      <c r="H151" s="197">
        <v>5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139</v>
      </c>
      <c r="AU151" s="203" t="s">
        <v>85</v>
      </c>
      <c r="AV151" s="13" t="s">
        <v>85</v>
      </c>
      <c r="AW151" s="13" t="s">
        <v>34</v>
      </c>
      <c r="AX151" s="13" t="s">
        <v>82</v>
      </c>
      <c r="AY151" s="203" t="s">
        <v>129</v>
      </c>
    </row>
    <row r="152" spans="1:65" s="2" customFormat="1" ht="24.2" customHeight="1">
      <c r="A152" s="33"/>
      <c r="B152" s="34"/>
      <c r="C152" s="173" t="s">
        <v>7</v>
      </c>
      <c r="D152" s="173" t="s">
        <v>131</v>
      </c>
      <c r="E152" s="174" t="s">
        <v>264</v>
      </c>
      <c r="F152" s="175" t="s">
        <v>265</v>
      </c>
      <c r="G152" s="176" t="s">
        <v>256</v>
      </c>
      <c r="H152" s="177">
        <v>2</v>
      </c>
      <c r="I152" s="178"/>
      <c r="J152" s="179">
        <f>ROUND(I152*H152,2)</f>
        <v>0</v>
      </c>
      <c r="K152" s="180"/>
      <c r="L152" s="38"/>
      <c r="M152" s="181" t="s">
        <v>27</v>
      </c>
      <c r="N152" s="182" t="s">
        <v>45</v>
      </c>
      <c r="O152" s="63"/>
      <c r="P152" s="183">
        <f>O152*H152</f>
        <v>0</v>
      </c>
      <c r="Q152" s="183">
        <v>0.31108000000000002</v>
      </c>
      <c r="R152" s="183">
        <f>Q152*H152</f>
        <v>0.62216000000000005</v>
      </c>
      <c r="S152" s="183">
        <v>0</v>
      </c>
      <c r="T152" s="18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5" t="s">
        <v>135</v>
      </c>
      <c r="AT152" s="185" t="s">
        <v>131</v>
      </c>
      <c r="AU152" s="185" t="s">
        <v>85</v>
      </c>
      <c r="AY152" s="16" t="s">
        <v>129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6" t="s">
        <v>82</v>
      </c>
      <c r="BK152" s="186">
        <f>ROUND(I152*H152,2)</f>
        <v>0</v>
      </c>
      <c r="BL152" s="16" t="s">
        <v>135</v>
      </c>
      <c r="BM152" s="185" t="s">
        <v>444</v>
      </c>
    </row>
    <row r="153" spans="1:65" s="13" customFormat="1" ht="11.25">
      <c r="B153" s="192"/>
      <c r="C153" s="193"/>
      <c r="D153" s="194" t="s">
        <v>139</v>
      </c>
      <c r="E153" s="195" t="s">
        <v>27</v>
      </c>
      <c r="F153" s="196" t="s">
        <v>85</v>
      </c>
      <c r="G153" s="193"/>
      <c r="H153" s="197">
        <v>2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139</v>
      </c>
      <c r="AU153" s="203" t="s">
        <v>85</v>
      </c>
      <c r="AV153" s="13" t="s">
        <v>85</v>
      </c>
      <c r="AW153" s="13" t="s">
        <v>34</v>
      </c>
      <c r="AX153" s="13" t="s">
        <v>82</v>
      </c>
      <c r="AY153" s="203" t="s">
        <v>129</v>
      </c>
    </row>
    <row r="154" spans="1:65" s="12" customFormat="1" ht="22.9" customHeight="1">
      <c r="B154" s="157"/>
      <c r="C154" s="158"/>
      <c r="D154" s="159" t="s">
        <v>73</v>
      </c>
      <c r="E154" s="171" t="s">
        <v>185</v>
      </c>
      <c r="F154" s="171" t="s">
        <v>267</v>
      </c>
      <c r="G154" s="158"/>
      <c r="H154" s="158"/>
      <c r="I154" s="161"/>
      <c r="J154" s="172">
        <f>BK154</f>
        <v>0</v>
      </c>
      <c r="K154" s="158"/>
      <c r="L154" s="163"/>
      <c r="M154" s="164"/>
      <c r="N154" s="165"/>
      <c r="O154" s="165"/>
      <c r="P154" s="166">
        <f>P155+SUM(P156:P178)</f>
        <v>0</v>
      </c>
      <c r="Q154" s="165"/>
      <c r="R154" s="166">
        <f>R155+SUM(R156:R178)</f>
        <v>55.557299999999998</v>
      </c>
      <c r="S154" s="165"/>
      <c r="T154" s="167">
        <f>T155+SUM(T156:T178)</f>
        <v>0</v>
      </c>
      <c r="AR154" s="168" t="s">
        <v>82</v>
      </c>
      <c r="AT154" s="169" t="s">
        <v>73</v>
      </c>
      <c r="AU154" s="169" t="s">
        <v>82</v>
      </c>
      <c r="AY154" s="168" t="s">
        <v>129</v>
      </c>
      <c r="BK154" s="170">
        <f>BK155+SUM(BK156:BK178)</f>
        <v>0</v>
      </c>
    </row>
    <row r="155" spans="1:65" s="2" customFormat="1" ht="24.2" customHeight="1">
      <c r="A155" s="33"/>
      <c r="B155" s="34"/>
      <c r="C155" s="173" t="s">
        <v>259</v>
      </c>
      <c r="D155" s="173" t="s">
        <v>131</v>
      </c>
      <c r="E155" s="174" t="s">
        <v>445</v>
      </c>
      <c r="F155" s="175" t="s">
        <v>446</v>
      </c>
      <c r="G155" s="176" t="s">
        <v>162</v>
      </c>
      <c r="H155" s="177">
        <v>220</v>
      </c>
      <c r="I155" s="178"/>
      <c r="J155" s="179">
        <f>ROUND(I155*H155,2)</f>
        <v>0</v>
      </c>
      <c r="K155" s="180"/>
      <c r="L155" s="38"/>
      <c r="M155" s="181" t="s">
        <v>27</v>
      </c>
      <c r="N155" s="182" t="s">
        <v>45</v>
      </c>
      <c r="O155" s="63"/>
      <c r="P155" s="183">
        <f>O155*H155</f>
        <v>0</v>
      </c>
      <c r="Q155" s="183">
        <v>0.20219000000000001</v>
      </c>
      <c r="R155" s="183">
        <f>Q155*H155</f>
        <v>44.4818</v>
      </c>
      <c r="S155" s="183">
        <v>0</v>
      </c>
      <c r="T155" s="18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5" t="s">
        <v>135</v>
      </c>
      <c r="AT155" s="185" t="s">
        <v>131</v>
      </c>
      <c r="AU155" s="185" t="s">
        <v>85</v>
      </c>
      <c r="AY155" s="16" t="s">
        <v>129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82</v>
      </c>
      <c r="BK155" s="186">
        <f>ROUND(I155*H155,2)</f>
        <v>0</v>
      </c>
      <c r="BL155" s="16" t="s">
        <v>135</v>
      </c>
      <c r="BM155" s="185" t="s">
        <v>447</v>
      </c>
    </row>
    <row r="156" spans="1:65" s="2" customFormat="1" ht="11.25">
      <c r="A156" s="33"/>
      <c r="B156" s="34"/>
      <c r="C156" s="35"/>
      <c r="D156" s="187" t="s">
        <v>137</v>
      </c>
      <c r="E156" s="35"/>
      <c r="F156" s="188" t="s">
        <v>448</v>
      </c>
      <c r="G156" s="35"/>
      <c r="H156" s="35"/>
      <c r="I156" s="189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137</v>
      </c>
      <c r="AU156" s="16" t="s">
        <v>85</v>
      </c>
    </row>
    <row r="157" spans="1:65" s="2" customFormat="1" ht="19.5">
      <c r="A157" s="33"/>
      <c r="B157" s="34"/>
      <c r="C157" s="35"/>
      <c r="D157" s="194" t="s">
        <v>151</v>
      </c>
      <c r="E157" s="35"/>
      <c r="F157" s="204" t="s">
        <v>449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151</v>
      </c>
      <c r="AU157" s="16" t="s">
        <v>85</v>
      </c>
    </row>
    <row r="158" spans="1:65" s="13" customFormat="1" ht="11.25">
      <c r="B158" s="192"/>
      <c r="C158" s="193"/>
      <c r="D158" s="194" t="s">
        <v>139</v>
      </c>
      <c r="E158" s="195" t="s">
        <v>27</v>
      </c>
      <c r="F158" s="196" t="s">
        <v>450</v>
      </c>
      <c r="G158" s="193"/>
      <c r="H158" s="197">
        <v>220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139</v>
      </c>
      <c r="AU158" s="203" t="s">
        <v>85</v>
      </c>
      <c r="AV158" s="13" t="s">
        <v>85</v>
      </c>
      <c r="AW158" s="13" t="s">
        <v>34</v>
      </c>
      <c r="AX158" s="13" t="s">
        <v>82</v>
      </c>
      <c r="AY158" s="203" t="s">
        <v>129</v>
      </c>
    </row>
    <row r="159" spans="1:65" s="2" customFormat="1" ht="16.5" customHeight="1">
      <c r="A159" s="33"/>
      <c r="B159" s="34"/>
      <c r="C159" s="205" t="s">
        <v>263</v>
      </c>
      <c r="D159" s="205" t="s">
        <v>199</v>
      </c>
      <c r="E159" s="206" t="s">
        <v>451</v>
      </c>
      <c r="F159" s="207" t="s">
        <v>452</v>
      </c>
      <c r="G159" s="208" t="s">
        <v>162</v>
      </c>
      <c r="H159" s="209">
        <v>40.799999999999997</v>
      </c>
      <c r="I159" s="210"/>
      <c r="J159" s="211">
        <f>ROUND(I159*H159,2)</f>
        <v>0</v>
      </c>
      <c r="K159" s="212"/>
      <c r="L159" s="213"/>
      <c r="M159" s="214" t="s">
        <v>27</v>
      </c>
      <c r="N159" s="215" t="s">
        <v>45</v>
      </c>
      <c r="O159" s="63"/>
      <c r="P159" s="183">
        <f>O159*H159</f>
        <v>0</v>
      </c>
      <c r="Q159" s="183">
        <v>5.5E-2</v>
      </c>
      <c r="R159" s="183">
        <f>Q159*H159</f>
        <v>2.2439999999999998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179</v>
      </c>
      <c r="AT159" s="185" t="s">
        <v>199</v>
      </c>
      <c r="AU159" s="185" t="s">
        <v>85</v>
      </c>
      <c r="AY159" s="16" t="s">
        <v>129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135</v>
      </c>
      <c r="BM159" s="185" t="s">
        <v>453</v>
      </c>
    </row>
    <row r="160" spans="1:65" s="13" customFormat="1" ht="11.25">
      <c r="B160" s="192"/>
      <c r="C160" s="193"/>
      <c r="D160" s="194" t="s">
        <v>139</v>
      </c>
      <c r="E160" s="195" t="s">
        <v>27</v>
      </c>
      <c r="F160" s="196" t="s">
        <v>409</v>
      </c>
      <c r="G160" s="193"/>
      <c r="H160" s="197">
        <v>40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139</v>
      </c>
      <c r="AU160" s="203" t="s">
        <v>85</v>
      </c>
      <c r="AV160" s="13" t="s">
        <v>85</v>
      </c>
      <c r="AW160" s="13" t="s">
        <v>34</v>
      </c>
      <c r="AX160" s="13" t="s">
        <v>82</v>
      </c>
      <c r="AY160" s="203" t="s">
        <v>129</v>
      </c>
    </row>
    <row r="161" spans="1:65" s="13" customFormat="1" ht="11.25">
      <c r="B161" s="192"/>
      <c r="C161" s="193"/>
      <c r="D161" s="194" t="s">
        <v>139</v>
      </c>
      <c r="E161" s="193"/>
      <c r="F161" s="196" t="s">
        <v>454</v>
      </c>
      <c r="G161" s="193"/>
      <c r="H161" s="197">
        <v>40.799999999999997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139</v>
      </c>
      <c r="AU161" s="203" t="s">
        <v>85</v>
      </c>
      <c r="AV161" s="13" t="s">
        <v>85</v>
      </c>
      <c r="AW161" s="13" t="s">
        <v>4</v>
      </c>
      <c r="AX161" s="13" t="s">
        <v>82</v>
      </c>
      <c r="AY161" s="203" t="s">
        <v>129</v>
      </c>
    </row>
    <row r="162" spans="1:65" s="2" customFormat="1" ht="16.5" customHeight="1">
      <c r="A162" s="33"/>
      <c r="B162" s="34"/>
      <c r="C162" s="205" t="s">
        <v>268</v>
      </c>
      <c r="D162" s="205" t="s">
        <v>199</v>
      </c>
      <c r="E162" s="206" t="s">
        <v>275</v>
      </c>
      <c r="F162" s="207" t="s">
        <v>276</v>
      </c>
      <c r="G162" s="208" t="s">
        <v>162</v>
      </c>
      <c r="H162" s="209">
        <v>20</v>
      </c>
      <c r="I162" s="210"/>
      <c r="J162" s="211">
        <f>ROUND(I162*H162,2)</f>
        <v>0</v>
      </c>
      <c r="K162" s="212"/>
      <c r="L162" s="213"/>
      <c r="M162" s="214" t="s">
        <v>27</v>
      </c>
      <c r="N162" s="215" t="s">
        <v>45</v>
      </c>
      <c r="O162" s="63"/>
      <c r="P162" s="183">
        <f>O162*H162</f>
        <v>0</v>
      </c>
      <c r="Q162" s="183">
        <v>0.08</v>
      </c>
      <c r="R162" s="183">
        <f>Q162*H162</f>
        <v>1.6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179</v>
      </c>
      <c r="AT162" s="185" t="s">
        <v>199</v>
      </c>
      <c r="AU162" s="185" t="s">
        <v>85</v>
      </c>
      <c r="AY162" s="16" t="s">
        <v>129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135</v>
      </c>
      <c r="BM162" s="185" t="s">
        <v>455</v>
      </c>
    </row>
    <row r="163" spans="1:65" s="13" customFormat="1" ht="11.25">
      <c r="B163" s="192"/>
      <c r="C163" s="193"/>
      <c r="D163" s="194" t="s">
        <v>139</v>
      </c>
      <c r="E163" s="195" t="s">
        <v>27</v>
      </c>
      <c r="F163" s="196" t="s">
        <v>250</v>
      </c>
      <c r="G163" s="193"/>
      <c r="H163" s="197">
        <v>20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139</v>
      </c>
      <c r="AU163" s="203" t="s">
        <v>85</v>
      </c>
      <c r="AV163" s="13" t="s">
        <v>85</v>
      </c>
      <c r="AW163" s="13" t="s">
        <v>34</v>
      </c>
      <c r="AX163" s="13" t="s">
        <v>82</v>
      </c>
      <c r="AY163" s="203" t="s">
        <v>129</v>
      </c>
    </row>
    <row r="164" spans="1:65" s="2" customFormat="1" ht="16.5" customHeight="1">
      <c r="A164" s="33"/>
      <c r="B164" s="34"/>
      <c r="C164" s="205" t="s">
        <v>274</v>
      </c>
      <c r="D164" s="205" t="s">
        <v>199</v>
      </c>
      <c r="E164" s="206" t="s">
        <v>456</v>
      </c>
      <c r="F164" s="207" t="s">
        <v>457</v>
      </c>
      <c r="G164" s="208" t="s">
        <v>162</v>
      </c>
      <c r="H164" s="209">
        <v>160</v>
      </c>
      <c r="I164" s="210"/>
      <c r="J164" s="211">
        <f>ROUND(I164*H164,2)</f>
        <v>0</v>
      </c>
      <c r="K164" s="212"/>
      <c r="L164" s="213"/>
      <c r="M164" s="214" t="s">
        <v>27</v>
      </c>
      <c r="N164" s="215" t="s">
        <v>45</v>
      </c>
      <c r="O164" s="63"/>
      <c r="P164" s="183">
        <f>O164*H164</f>
        <v>0</v>
      </c>
      <c r="Q164" s="183">
        <v>4.4999999999999998E-2</v>
      </c>
      <c r="R164" s="183">
        <f>Q164*H164</f>
        <v>7.1999999999999993</v>
      </c>
      <c r="S164" s="183">
        <v>0</v>
      </c>
      <c r="T164" s="18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5" t="s">
        <v>179</v>
      </c>
      <c r="AT164" s="185" t="s">
        <v>199</v>
      </c>
      <c r="AU164" s="185" t="s">
        <v>85</v>
      </c>
      <c r="AY164" s="16" t="s">
        <v>129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6" t="s">
        <v>82</v>
      </c>
      <c r="BK164" s="186">
        <f>ROUND(I164*H164,2)</f>
        <v>0</v>
      </c>
      <c r="BL164" s="16" t="s">
        <v>135</v>
      </c>
      <c r="BM164" s="185" t="s">
        <v>458</v>
      </c>
    </row>
    <row r="165" spans="1:65" s="13" customFormat="1" ht="11.25">
      <c r="B165" s="192"/>
      <c r="C165" s="193"/>
      <c r="D165" s="194" t="s">
        <v>139</v>
      </c>
      <c r="E165" s="195" t="s">
        <v>27</v>
      </c>
      <c r="F165" s="196" t="s">
        <v>459</v>
      </c>
      <c r="G165" s="193"/>
      <c r="H165" s="197">
        <v>160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139</v>
      </c>
      <c r="AU165" s="203" t="s">
        <v>85</v>
      </c>
      <c r="AV165" s="13" t="s">
        <v>85</v>
      </c>
      <c r="AW165" s="13" t="s">
        <v>34</v>
      </c>
      <c r="AX165" s="13" t="s">
        <v>82</v>
      </c>
      <c r="AY165" s="203" t="s">
        <v>129</v>
      </c>
    </row>
    <row r="166" spans="1:65" s="2" customFormat="1" ht="21.75" customHeight="1">
      <c r="A166" s="33"/>
      <c r="B166" s="34"/>
      <c r="C166" s="173" t="s">
        <v>280</v>
      </c>
      <c r="D166" s="173" t="s">
        <v>131</v>
      </c>
      <c r="E166" s="174" t="s">
        <v>292</v>
      </c>
      <c r="F166" s="175" t="s">
        <v>293</v>
      </c>
      <c r="G166" s="176" t="s">
        <v>162</v>
      </c>
      <c r="H166" s="177">
        <v>525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135</v>
      </c>
      <c r="AT166" s="185" t="s">
        <v>131</v>
      </c>
      <c r="AU166" s="185" t="s">
        <v>85</v>
      </c>
      <c r="AY166" s="16" t="s">
        <v>129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135</v>
      </c>
      <c r="BM166" s="185" t="s">
        <v>460</v>
      </c>
    </row>
    <row r="167" spans="1:65" s="2" customFormat="1" ht="11.25">
      <c r="A167" s="33"/>
      <c r="B167" s="34"/>
      <c r="C167" s="35"/>
      <c r="D167" s="187" t="s">
        <v>137</v>
      </c>
      <c r="E167" s="35"/>
      <c r="F167" s="188" t="s">
        <v>295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137</v>
      </c>
      <c r="AU167" s="16" t="s">
        <v>85</v>
      </c>
    </row>
    <row r="168" spans="1:65" s="13" customFormat="1" ht="11.25">
      <c r="B168" s="192"/>
      <c r="C168" s="193"/>
      <c r="D168" s="194" t="s">
        <v>139</v>
      </c>
      <c r="E168" s="195" t="s">
        <v>27</v>
      </c>
      <c r="F168" s="196" t="s">
        <v>461</v>
      </c>
      <c r="G168" s="193"/>
      <c r="H168" s="197">
        <v>525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139</v>
      </c>
      <c r="AU168" s="203" t="s">
        <v>85</v>
      </c>
      <c r="AV168" s="13" t="s">
        <v>85</v>
      </c>
      <c r="AW168" s="13" t="s">
        <v>34</v>
      </c>
      <c r="AX168" s="13" t="s">
        <v>82</v>
      </c>
      <c r="AY168" s="203" t="s">
        <v>129</v>
      </c>
    </row>
    <row r="169" spans="1:65" s="2" customFormat="1" ht="24.2" customHeight="1">
      <c r="A169" s="33"/>
      <c r="B169" s="34"/>
      <c r="C169" s="173" t="s">
        <v>286</v>
      </c>
      <c r="D169" s="173" t="s">
        <v>131</v>
      </c>
      <c r="E169" s="174" t="s">
        <v>298</v>
      </c>
      <c r="F169" s="175" t="s">
        <v>299</v>
      </c>
      <c r="G169" s="176" t="s">
        <v>162</v>
      </c>
      <c r="H169" s="177">
        <v>525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6.0000000000000002E-5</v>
      </c>
      <c r="R169" s="183">
        <f>Q169*H169</f>
        <v>3.15E-2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135</v>
      </c>
      <c r="AT169" s="185" t="s">
        <v>131</v>
      </c>
      <c r="AU169" s="185" t="s">
        <v>85</v>
      </c>
      <c r="AY169" s="16" t="s">
        <v>129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135</v>
      </c>
      <c r="BM169" s="185" t="s">
        <v>462</v>
      </c>
    </row>
    <row r="170" spans="1:65" s="2" customFormat="1" ht="11.25">
      <c r="A170" s="33"/>
      <c r="B170" s="34"/>
      <c r="C170" s="35"/>
      <c r="D170" s="187" t="s">
        <v>137</v>
      </c>
      <c r="E170" s="35"/>
      <c r="F170" s="188" t="s">
        <v>301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137</v>
      </c>
      <c r="AU170" s="16" t="s">
        <v>85</v>
      </c>
    </row>
    <row r="171" spans="1:65" s="13" customFormat="1" ht="11.25">
      <c r="B171" s="192"/>
      <c r="C171" s="193"/>
      <c r="D171" s="194" t="s">
        <v>139</v>
      </c>
      <c r="E171" s="195" t="s">
        <v>27</v>
      </c>
      <c r="F171" s="196" t="s">
        <v>461</v>
      </c>
      <c r="G171" s="193"/>
      <c r="H171" s="197">
        <v>525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139</v>
      </c>
      <c r="AU171" s="203" t="s">
        <v>85</v>
      </c>
      <c r="AV171" s="13" t="s">
        <v>85</v>
      </c>
      <c r="AW171" s="13" t="s">
        <v>34</v>
      </c>
      <c r="AX171" s="13" t="s">
        <v>74</v>
      </c>
      <c r="AY171" s="203" t="s">
        <v>129</v>
      </c>
    </row>
    <row r="172" spans="1:65" s="2" customFormat="1" ht="24.2" customHeight="1">
      <c r="A172" s="33"/>
      <c r="B172" s="34"/>
      <c r="C172" s="173" t="s">
        <v>291</v>
      </c>
      <c r="D172" s="173" t="s">
        <v>131</v>
      </c>
      <c r="E172" s="174" t="s">
        <v>302</v>
      </c>
      <c r="F172" s="175" t="s">
        <v>303</v>
      </c>
      <c r="G172" s="176" t="s">
        <v>162</v>
      </c>
      <c r="H172" s="177">
        <v>1050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135</v>
      </c>
      <c r="AT172" s="185" t="s">
        <v>131</v>
      </c>
      <c r="AU172" s="185" t="s">
        <v>85</v>
      </c>
      <c r="AY172" s="16" t="s">
        <v>129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135</v>
      </c>
      <c r="BM172" s="185" t="s">
        <v>463</v>
      </c>
    </row>
    <row r="173" spans="1:65" s="2" customFormat="1" ht="11.25">
      <c r="A173" s="33"/>
      <c r="B173" s="34"/>
      <c r="C173" s="35"/>
      <c r="D173" s="187" t="s">
        <v>137</v>
      </c>
      <c r="E173" s="35"/>
      <c r="F173" s="188" t="s">
        <v>305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137</v>
      </c>
      <c r="AU173" s="16" t="s">
        <v>85</v>
      </c>
    </row>
    <row r="174" spans="1:65" s="13" customFormat="1" ht="11.25">
      <c r="B174" s="192"/>
      <c r="C174" s="193"/>
      <c r="D174" s="194" t="s">
        <v>139</v>
      </c>
      <c r="E174" s="195" t="s">
        <v>27</v>
      </c>
      <c r="F174" s="196" t="s">
        <v>464</v>
      </c>
      <c r="G174" s="193"/>
      <c r="H174" s="197">
        <v>1050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139</v>
      </c>
      <c r="AU174" s="203" t="s">
        <v>85</v>
      </c>
      <c r="AV174" s="13" t="s">
        <v>85</v>
      </c>
      <c r="AW174" s="13" t="s">
        <v>34</v>
      </c>
      <c r="AX174" s="13" t="s">
        <v>82</v>
      </c>
      <c r="AY174" s="203" t="s">
        <v>129</v>
      </c>
    </row>
    <row r="175" spans="1:65" s="2" customFormat="1" ht="16.5" customHeight="1">
      <c r="A175" s="33"/>
      <c r="B175" s="34"/>
      <c r="C175" s="173" t="s">
        <v>297</v>
      </c>
      <c r="D175" s="173" t="s">
        <v>131</v>
      </c>
      <c r="E175" s="174" t="s">
        <v>308</v>
      </c>
      <c r="F175" s="175" t="s">
        <v>309</v>
      </c>
      <c r="G175" s="176" t="s">
        <v>162</v>
      </c>
      <c r="H175" s="177">
        <v>1050</v>
      </c>
      <c r="I175" s="178"/>
      <c r="J175" s="179">
        <f>ROUND(I175*H175,2)</f>
        <v>0</v>
      </c>
      <c r="K175" s="180"/>
      <c r="L175" s="38"/>
      <c r="M175" s="181" t="s">
        <v>27</v>
      </c>
      <c r="N175" s="182" t="s">
        <v>45</v>
      </c>
      <c r="O175" s="6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5" t="s">
        <v>135</v>
      </c>
      <c r="AT175" s="185" t="s">
        <v>131</v>
      </c>
      <c r="AU175" s="185" t="s">
        <v>85</v>
      </c>
      <c r="AY175" s="16" t="s">
        <v>129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82</v>
      </c>
      <c r="BK175" s="186">
        <f>ROUND(I175*H175,2)</f>
        <v>0</v>
      </c>
      <c r="BL175" s="16" t="s">
        <v>135</v>
      </c>
      <c r="BM175" s="185" t="s">
        <v>465</v>
      </c>
    </row>
    <row r="176" spans="1:65" s="2" customFormat="1" ht="11.25">
      <c r="A176" s="33"/>
      <c r="B176" s="34"/>
      <c r="C176" s="35"/>
      <c r="D176" s="187" t="s">
        <v>137</v>
      </c>
      <c r="E176" s="35"/>
      <c r="F176" s="188" t="s">
        <v>311</v>
      </c>
      <c r="G176" s="35"/>
      <c r="H176" s="35"/>
      <c r="I176" s="189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137</v>
      </c>
      <c r="AU176" s="16" t="s">
        <v>85</v>
      </c>
    </row>
    <row r="177" spans="1:65" s="13" customFormat="1" ht="11.25">
      <c r="B177" s="192"/>
      <c r="C177" s="193"/>
      <c r="D177" s="194" t="s">
        <v>139</v>
      </c>
      <c r="E177" s="195" t="s">
        <v>27</v>
      </c>
      <c r="F177" s="196" t="s">
        <v>464</v>
      </c>
      <c r="G177" s="193"/>
      <c r="H177" s="197">
        <v>1050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139</v>
      </c>
      <c r="AU177" s="203" t="s">
        <v>85</v>
      </c>
      <c r="AV177" s="13" t="s">
        <v>85</v>
      </c>
      <c r="AW177" s="13" t="s">
        <v>34</v>
      </c>
      <c r="AX177" s="13" t="s">
        <v>82</v>
      </c>
      <c r="AY177" s="203" t="s">
        <v>129</v>
      </c>
    </row>
    <row r="178" spans="1:65" s="12" customFormat="1" ht="20.85" customHeight="1">
      <c r="B178" s="157"/>
      <c r="C178" s="158"/>
      <c r="D178" s="159" t="s">
        <v>73</v>
      </c>
      <c r="E178" s="171" t="s">
        <v>317</v>
      </c>
      <c r="F178" s="171" t="s">
        <v>318</v>
      </c>
      <c r="G178" s="158"/>
      <c r="H178" s="158"/>
      <c r="I178" s="161"/>
      <c r="J178" s="172">
        <f>BK178</f>
        <v>0</v>
      </c>
      <c r="K178" s="158"/>
      <c r="L178" s="163"/>
      <c r="M178" s="164"/>
      <c r="N178" s="165"/>
      <c r="O178" s="165"/>
      <c r="P178" s="166">
        <f>SUM(P179:P194)</f>
        <v>0</v>
      </c>
      <c r="Q178" s="165"/>
      <c r="R178" s="166">
        <f>SUM(R179:R194)</f>
        <v>0</v>
      </c>
      <c r="S178" s="165"/>
      <c r="T178" s="167">
        <f>SUM(T179:T194)</f>
        <v>0</v>
      </c>
      <c r="AR178" s="168" t="s">
        <v>82</v>
      </c>
      <c r="AT178" s="169" t="s">
        <v>73</v>
      </c>
      <c r="AU178" s="169" t="s">
        <v>85</v>
      </c>
      <c r="AY178" s="168" t="s">
        <v>129</v>
      </c>
      <c r="BK178" s="170">
        <f>SUM(BK179:BK194)</f>
        <v>0</v>
      </c>
    </row>
    <row r="179" spans="1:65" s="2" customFormat="1" ht="24.2" customHeight="1">
      <c r="A179" s="33"/>
      <c r="B179" s="34"/>
      <c r="C179" s="173" t="s">
        <v>171</v>
      </c>
      <c r="D179" s="173" t="s">
        <v>131</v>
      </c>
      <c r="E179" s="174" t="s">
        <v>328</v>
      </c>
      <c r="F179" s="175" t="s">
        <v>329</v>
      </c>
      <c r="G179" s="176" t="s">
        <v>194</v>
      </c>
      <c r="H179" s="177">
        <v>261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135</v>
      </c>
      <c r="AT179" s="185" t="s">
        <v>131</v>
      </c>
      <c r="AU179" s="185" t="s">
        <v>146</v>
      </c>
      <c r="AY179" s="16" t="s">
        <v>129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135</v>
      </c>
      <c r="BM179" s="185" t="s">
        <v>466</v>
      </c>
    </row>
    <row r="180" spans="1:65" s="2" customFormat="1" ht="11.25">
      <c r="A180" s="33"/>
      <c r="B180" s="34"/>
      <c r="C180" s="35"/>
      <c r="D180" s="187" t="s">
        <v>137</v>
      </c>
      <c r="E180" s="35"/>
      <c r="F180" s="188" t="s">
        <v>331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146</v>
      </c>
    </row>
    <row r="181" spans="1:65" s="2" customFormat="1" ht="19.5">
      <c r="A181" s="33"/>
      <c r="B181" s="34"/>
      <c r="C181" s="35"/>
      <c r="D181" s="194" t="s">
        <v>151</v>
      </c>
      <c r="E181" s="35"/>
      <c r="F181" s="204" t="s">
        <v>332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151</v>
      </c>
      <c r="AU181" s="16" t="s">
        <v>146</v>
      </c>
    </row>
    <row r="182" spans="1:65" s="13" customFormat="1" ht="11.25">
      <c r="B182" s="192"/>
      <c r="C182" s="193"/>
      <c r="D182" s="194" t="s">
        <v>139</v>
      </c>
      <c r="E182" s="195" t="s">
        <v>27</v>
      </c>
      <c r="F182" s="196" t="s">
        <v>467</v>
      </c>
      <c r="G182" s="193"/>
      <c r="H182" s="197">
        <v>261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139</v>
      </c>
      <c r="AU182" s="203" t="s">
        <v>146</v>
      </c>
      <c r="AV182" s="13" t="s">
        <v>85</v>
      </c>
      <c r="AW182" s="13" t="s">
        <v>34</v>
      </c>
      <c r="AX182" s="13" t="s">
        <v>74</v>
      </c>
      <c r="AY182" s="203" t="s">
        <v>129</v>
      </c>
    </row>
    <row r="183" spans="1:65" s="2" customFormat="1" ht="24.2" customHeight="1">
      <c r="A183" s="33"/>
      <c r="B183" s="34"/>
      <c r="C183" s="173" t="s">
        <v>307</v>
      </c>
      <c r="D183" s="173" t="s">
        <v>131</v>
      </c>
      <c r="E183" s="174" t="s">
        <v>334</v>
      </c>
      <c r="F183" s="175" t="s">
        <v>335</v>
      </c>
      <c r="G183" s="176" t="s">
        <v>194</v>
      </c>
      <c r="H183" s="177">
        <v>522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135</v>
      </c>
      <c r="AT183" s="185" t="s">
        <v>131</v>
      </c>
      <c r="AU183" s="185" t="s">
        <v>146</v>
      </c>
      <c r="AY183" s="16" t="s">
        <v>129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135</v>
      </c>
      <c r="BM183" s="185" t="s">
        <v>468</v>
      </c>
    </row>
    <row r="184" spans="1:65" s="2" customFormat="1" ht="11.25">
      <c r="A184" s="33"/>
      <c r="B184" s="34"/>
      <c r="C184" s="35"/>
      <c r="D184" s="187" t="s">
        <v>137</v>
      </c>
      <c r="E184" s="35"/>
      <c r="F184" s="188" t="s">
        <v>337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137</v>
      </c>
      <c r="AU184" s="16" t="s">
        <v>146</v>
      </c>
    </row>
    <row r="185" spans="1:65" s="13" customFormat="1" ht="11.25">
      <c r="B185" s="192"/>
      <c r="C185" s="193"/>
      <c r="D185" s="194" t="s">
        <v>139</v>
      </c>
      <c r="E185" s="195" t="s">
        <v>27</v>
      </c>
      <c r="F185" s="196" t="s">
        <v>469</v>
      </c>
      <c r="G185" s="193"/>
      <c r="H185" s="197">
        <v>522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139</v>
      </c>
      <c r="AU185" s="203" t="s">
        <v>146</v>
      </c>
      <c r="AV185" s="13" t="s">
        <v>85</v>
      </c>
      <c r="AW185" s="13" t="s">
        <v>34</v>
      </c>
      <c r="AX185" s="13" t="s">
        <v>82</v>
      </c>
      <c r="AY185" s="203" t="s">
        <v>129</v>
      </c>
    </row>
    <row r="186" spans="1:65" s="2" customFormat="1" ht="24.2" customHeight="1">
      <c r="A186" s="33"/>
      <c r="B186" s="34"/>
      <c r="C186" s="173" t="s">
        <v>312</v>
      </c>
      <c r="D186" s="173" t="s">
        <v>131</v>
      </c>
      <c r="E186" s="174" t="s">
        <v>470</v>
      </c>
      <c r="F186" s="175" t="s">
        <v>471</v>
      </c>
      <c r="G186" s="176" t="s">
        <v>194</v>
      </c>
      <c r="H186" s="177">
        <v>48</v>
      </c>
      <c r="I186" s="178"/>
      <c r="J186" s="179">
        <f>ROUND(I186*H186,2)</f>
        <v>0</v>
      </c>
      <c r="K186" s="180"/>
      <c r="L186" s="38"/>
      <c r="M186" s="181" t="s">
        <v>27</v>
      </c>
      <c r="N186" s="182" t="s">
        <v>45</v>
      </c>
      <c r="O186" s="63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5" t="s">
        <v>135</v>
      </c>
      <c r="AT186" s="185" t="s">
        <v>131</v>
      </c>
      <c r="AU186" s="185" t="s">
        <v>146</v>
      </c>
      <c r="AY186" s="16" t="s">
        <v>129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6" t="s">
        <v>82</v>
      </c>
      <c r="BK186" s="186">
        <f>ROUND(I186*H186,2)</f>
        <v>0</v>
      </c>
      <c r="BL186" s="16" t="s">
        <v>135</v>
      </c>
      <c r="BM186" s="185" t="s">
        <v>472</v>
      </c>
    </row>
    <row r="187" spans="1:65" s="2" customFormat="1" ht="11.25">
      <c r="A187" s="33"/>
      <c r="B187" s="34"/>
      <c r="C187" s="35"/>
      <c r="D187" s="187" t="s">
        <v>137</v>
      </c>
      <c r="E187" s="35"/>
      <c r="F187" s="188" t="s">
        <v>473</v>
      </c>
      <c r="G187" s="35"/>
      <c r="H187" s="35"/>
      <c r="I187" s="189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137</v>
      </c>
      <c r="AU187" s="16" t="s">
        <v>146</v>
      </c>
    </row>
    <row r="188" spans="1:65" s="13" customFormat="1" ht="11.25">
      <c r="B188" s="192"/>
      <c r="C188" s="193"/>
      <c r="D188" s="194" t="s">
        <v>139</v>
      </c>
      <c r="E188" s="195" t="s">
        <v>27</v>
      </c>
      <c r="F188" s="196" t="s">
        <v>474</v>
      </c>
      <c r="G188" s="193"/>
      <c r="H188" s="197">
        <v>48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139</v>
      </c>
      <c r="AU188" s="203" t="s">
        <v>146</v>
      </c>
      <c r="AV188" s="13" t="s">
        <v>85</v>
      </c>
      <c r="AW188" s="13" t="s">
        <v>34</v>
      </c>
      <c r="AX188" s="13" t="s">
        <v>82</v>
      </c>
      <c r="AY188" s="203" t="s">
        <v>129</v>
      </c>
    </row>
    <row r="189" spans="1:65" s="2" customFormat="1" ht="16.5" customHeight="1">
      <c r="A189" s="33"/>
      <c r="B189" s="34"/>
      <c r="C189" s="173" t="s">
        <v>319</v>
      </c>
      <c r="D189" s="173" t="s">
        <v>131</v>
      </c>
      <c r="E189" s="174" t="s">
        <v>475</v>
      </c>
      <c r="F189" s="175" t="s">
        <v>476</v>
      </c>
      <c r="G189" s="176" t="s">
        <v>194</v>
      </c>
      <c r="H189" s="177">
        <v>816</v>
      </c>
      <c r="I189" s="178"/>
      <c r="J189" s="179">
        <f>ROUND(I189*H189,2)</f>
        <v>0</v>
      </c>
      <c r="K189" s="180"/>
      <c r="L189" s="38"/>
      <c r="M189" s="181" t="s">
        <v>27</v>
      </c>
      <c r="N189" s="182" t="s">
        <v>45</v>
      </c>
      <c r="O189" s="63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5" t="s">
        <v>135</v>
      </c>
      <c r="AT189" s="185" t="s">
        <v>131</v>
      </c>
      <c r="AU189" s="185" t="s">
        <v>146</v>
      </c>
      <c r="AY189" s="16" t="s">
        <v>129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6" t="s">
        <v>82</v>
      </c>
      <c r="BK189" s="186">
        <f>ROUND(I189*H189,2)</f>
        <v>0</v>
      </c>
      <c r="BL189" s="16" t="s">
        <v>135</v>
      </c>
      <c r="BM189" s="185" t="s">
        <v>477</v>
      </c>
    </row>
    <row r="190" spans="1:65" s="2" customFormat="1" ht="19.5">
      <c r="A190" s="33"/>
      <c r="B190" s="34"/>
      <c r="C190" s="35"/>
      <c r="D190" s="194" t="s">
        <v>151</v>
      </c>
      <c r="E190" s="35"/>
      <c r="F190" s="204" t="s">
        <v>478</v>
      </c>
      <c r="G190" s="35"/>
      <c r="H190" s="35"/>
      <c r="I190" s="189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151</v>
      </c>
      <c r="AU190" s="16" t="s">
        <v>146</v>
      </c>
    </row>
    <row r="191" spans="1:65" s="13" customFormat="1" ht="11.25">
      <c r="B191" s="192"/>
      <c r="C191" s="193"/>
      <c r="D191" s="194" t="s">
        <v>139</v>
      </c>
      <c r="E191" s="195" t="s">
        <v>27</v>
      </c>
      <c r="F191" s="196" t="s">
        <v>479</v>
      </c>
      <c r="G191" s="193"/>
      <c r="H191" s="197">
        <v>816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139</v>
      </c>
      <c r="AU191" s="203" t="s">
        <v>146</v>
      </c>
      <c r="AV191" s="13" t="s">
        <v>85</v>
      </c>
      <c r="AW191" s="13" t="s">
        <v>34</v>
      </c>
      <c r="AX191" s="13" t="s">
        <v>74</v>
      </c>
      <c r="AY191" s="203" t="s">
        <v>129</v>
      </c>
    </row>
    <row r="192" spans="1:65" s="2" customFormat="1" ht="24.2" customHeight="1">
      <c r="A192" s="33"/>
      <c r="B192" s="34"/>
      <c r="C192" s="173" t="s">
        <v>327</v>
      </c>
      <c r="D192" s="173" t="s">
        <v>131</v>
      </c>
      <c r="E192" s="174" t="s">
        <v>320</v>
      </c>
      <c r="F192" s="175" t="s">
        <v>321</v>
      </c>
      <c r="G192" s="176" t="s">
        <v>194</v>
      </c>
      <c r="H192" s="177">
        <v>59.5</v>
      </c>
      <c r="I192" s="178"/>
      <c r="J192" s="179">
        <f>ROUND(I192*H192,2)</f>
        <v>0</v>
      </c>
      <c r="K192" s="180"/>
      <c r="L192" s="38"/>
      <c r="M192" s="181" t="s">
        <v>27</v>
      </c>
      <c r="N192" s="182" t="s">
        <v>45</v>
      </c>
      <c r="O192" s="63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5" t="s">
        <v>135</v>
      </c>
      <c r="AT192" s="185" t="s">
        <v>131</v>
      </c>
      <c r="AU192" s="185" t="s">
        <v>146</v>
      </c>
      <c r="AY192" s="16" t="s">
        <v>129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6" t="s">
        <v>82</v>
      </c>
      <c r="BK192" s="186">
        <f>ROUND(I192*H192,2)</f>
        <v>0</v>
      </c>
      <c r="BL192" s="16" t="s">
        <v>135</v>
      </c>
      <c r="BM192" s="185" t="s">
        <v>480</v>
      </c>
    </row>
    <row r="193" spans="1:65" s="2" customFormat="1" ht="11.25">
      <c r="A193" s="33"/>
      <c r="B193" s="34"/>
      <c r="C193" s="35"/>
      <c r="D193" s="187" t="s">
        <v>137</v>
      </c>
      <c r="E193" s="35"/>
      <c r="F193" s="188" t="s">
        <v>323</v>
      </c>
      <c r="G193" s="35"/>
      <c r="H193" s="35"/>
      <c r="I193" s="189"/>
      <c r="J193" s="35"/>
      <c r="K193" s="35"/>
      <c r="L193" s="38"/>
      <c r="M193" s="190"/>
      <c r="N193" s="191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137</v>
      </c>
      <c r="AU193" s="16" t="s">
        <v>146</v>
      </c>
    </row>
    <row r="194" spans="1:65" s="13" customFormat="1" ht="11.25">
      <c r="B194" s="192"/>
      <c r="C194" s="193"/>
      <c r="D194" s="194" t="s">
        <v>139</v>
      </c>
      <c r="E194" s="195" t="s">
        <v>27</v>
      </c>
      <c r="F194" s="196" t="s">
        <v>481</v>
      </c>
      <c r="G194" s="193"/>
      <c r="H194" s="197">
        <v>59.5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139</v>
      </c>
      <c r="AU194" s="203" t="s">
        <v>146</v>
      </c>
      <c r="AV194" s="13" t="s">
        <v>85</v>
      </c>
      <c r="AW194" s="13" t="s">
        <v>34</v>
      </c>
      <c r="AX194" s="13" t="s">
        <v>74</v>
      </c>
      <c r="AY194" s="203" t="s">
        <v>129</v>
      </c>
    </row>
    <row r="195" spans="1:65" s="12" customFormat="1" ht="22.9" customHeight="1">
      <c r="B195" s="157"/>
      <c r="C195" s="158"/>
      <c r="D195" s="159" t="s">
        <v>73</v>
      </c>
      <c r="E195" s="171" t="s">
        <v>325</v>
      </c>
      <c r="F195" s="171" t="s">
        <v>326</v>
      </c>
      <c r="G195" s="158"/>
      <c r="H195" s="158"/>
      <c r="I195" s="161"/>
      <c r="J195" s="172">
        <f>BK195</f>
        <v>0</v>
      </c>
      <c r="K195" s="158"/>
      <c r="L195" s="163"/>
      <c r="M195" s="164"/>
      <c r="N195" s="165"/>
      <c r="O195" s="165"/>
      <c r="P195" s="166">
        <f>SUM(P196:P198)</f>
        <v>0</v>
      </c>
      <c r="Q195" s="165"/>
      <c r="R195" s="166">
        <f>SUM(R196:R198)</f>
        <v>0</v>
      </c>
      <c r="S195" s="165"/>
      <c r="T195" s="167">
        <f>SUM(T196:T198)</f>
        <v>0</v>
      </c>
      <c r="AR195" s="168" t="s">
        <v>82</v>
      </c>
      <c r="AT195" s="169" t="s">
        <v>73</v>
      </c>
      <c r="AU195" s="169" t="s">
        <v>82</v>
      </c>
      <c r="AY195" s="168" t="s">
        <v>129</v>
      </c>
      <c r="BK195" s="170">
        <f>SUM(BK196:BK198)</f>
        <v>0</v>
      </c>
    </row>
    <row r="196" spans="1:65" s="2" customFormat="1" ht="24.2" customHeight="1">
      <c r="A196" s="33"/>
      <c r="B196" s="34"/>
      <c r="C196" s="173" t="s">
        <v>285</v>
      </c>
      <c r="D196" s="173" t="s">
        <v>131</v>
      </c>
      <c r="E196" s="174" t="s">
        <v>357</v>
      </c>
      <c r="F196" s="175" t="s">
        <v>358</v>
      </c>
      <c r="G196" s="176" t="s">
        <v>194</v>
      </c>
      <c r="H196" s="177">
        <v>48</v>
      </c>
      <c r="I196" s="178"/>
      <c r="J196" s="179">
        <f>ROUND(I196*H196,2)</f>
        <v>0</v>
      </c>
      <c r="K196" s="180"/>
      <c r="L196" s="38"/>
      <c r="M196" s="181" t="s">
        <v>27</v>
      </c>
      <c r="N196" s="182" t="s">
        <v>45</v>
      </c>
      <c r="O196" s="63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5" t="s">
        <v>135</v>
      </c>
      <c r="AT196" s="185" t="s">
        <v>131</v>
      </c>
      <c r="AU196" s="185" t="s">
        <v>85</v>
      </c>
      <c r="AY196" s="16" t="s">
        <v>129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6" t="s">
        <v>82</v>
      </c>
      <c r="BK196" s="186">
        <f>ROUND(I196*H196,2)</f>
        <v>0</v>
      </c>
      <c r="BL196" s="16" t="s">
        <v>135</v>
      </c>
      <c r="BM196" s="185" t="s">
        <v>482</v>
      </c>
    </row>
    <row r="197" spans="1:65" s="2" customFormat="1" ht="11.25">
      <c r="A197" s="33"/>
      <c r="B197" s="34"/>
      <c r="C197" s="35"/>
      <c r="D197" s="187" t="s">
        <v>137</v>
      </c>
      <c r="E197" s="35"/>
      <c r="F197" s="188" t="s">
        <v>360</v>
      </c>
      <c r="G197" s="35"/>
      <c r="H197" s="35"/>
      <c r="I197" s="189"/>
      <c r="J197" s="35"/>
      <c r="K197" s="35"/>
      <c r="L197" s="38"/>
      <c r="M197" s="190"/>
      <c r="N197" s="191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137</v>
      </c>
      <c r="AU197" s="16" t="s">
        <v>85</v>
      </c>
    </row>
    <row r="198" spans="1:65" s="13" customFormat="1" ht="11.25">
      <c r="B198" s="192"/>
      <c r="C198" s="193"/>
      <c r="D198" s="194" t="s">
        <v>139</v>
      </c>
      <c r="E198" s="195" t="s">
        <v>27</v>
      </c>
      <c r="F198" s="196" t="s">
        <v>474</v>
      </c>
      <c r="G198" s="193"/>
      <c r="H198" s="197">
        <v>48</v>
      </c>
      <c r="I198" s="198"/>
      <c r="J198" s="193"/>
      <c r="K198" s="193"/>
      <c r="L198" s="199"/>
      <c r="M198" s="216"/>
      <c r="N198" s="217"/>
      <c r="O198" s="217"/>
      <c r="P198" s="217"/>
      <c r="Q198" s="217"/>
      <c r="R198" s="217"/>
      <c r="S198" s="217"/>
      <c r="T198" s="218"/>
      <c r="AT198" s="203" t="s">
        <v>139</v>
      </c>
      <c r="AU198" s="203" t="s">
        <v>85</v>
      </c>
      <c r="AV198" s="13" t="s">
        <v>85</v>
      </c>
      <c r="AW198" s="13" t="s">
        <v>34</v>
      </c>
      <c r="AX198" s="13" t="s">
        <v>82</v>
      </c>
      <c r="AY198" s="203" t="s">
        <v>129</v>
      </c>
    </row>
    <row r="199" spans="1:65" s="2" customFormat="1" ht="6.95" customHeight="1">
      <c r="A199" s="33"/>
      <c r="B199" s="46"/>
      <c r="C199" s="47"/>
      <c r="D199" s="47"/>
      <c r="E199" s="47"/>
      <c r="F199" s="47"/>
      <c r="G199" s="47"/>
      <c r="H199" s="47"/>
      <c r="I199" s="47"/>
      <c r="J199" s="47"/>
      <c r="K199" s="47"/>
      <c r="L199" s="38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sheetProtection algorithmName="SHA-512" hashValue="WPGwoJLCCTsK7+an/+dczvL8hh4p85EzsdejdngE4hXyZroaVWTL06ZcLaBD7hrFZJ8+iLEzZgHHwqH5goj4Cw==" saltValue="c7J9m+3xtdKWN5Ne3Ja5w/0vsLWo4rNwbnm+2twfpx7UbN/PiRumnDCjrAMVfPHbe0g7orWQpFsaOGldQLyIpw==" spinCount="100000" sheet="1" objects="1" scenarios="1" formatColumns="0" formatRows="0" autoFilter="0"/>
  <autoFilter ref="C85:K19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20" r:id="rId10"/>
    <hyperlink ref="F123" r:id="rId11"/>
    <hyperlink ref="F131" r:id="rId12"/>
    <hyperlink ref="F134" r:id="rId13"/>
    <hyperlink ref="F138" r:id="rId14"/>
    <hyperlink ref="F141" r:id="rId15"/>
    <hyperlink ref="F144" r:id="rId16"/>
    <hyperlink ref="F147" r:id="rId17"/>
    <hyperlink ref="F156" r:id="rId18"/>
    <hyperlink ref="F167" r:id="rId19"/>
    <hyperlink ref="F170" r:id="rId20"/>
    <hyperlink ref="F173" r:id="rId21"/>
    <hyperlink ref="F176" r:id="rId22"/>
    <hyperlink ref="F180" r:id="rId23"/>
    <hyperlink ref="F184" r:id="rId24"/>
    <hyperlink ref="F187" r:id="rId25"/>
    <hyperlink ref="F193" r:id="rId26"/>
    <hyperlink ref="F197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etapa č.2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483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96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etapa č.2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1151 -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484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485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114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etapa č.2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98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5" t="str">
        <f>E9</f>
        <v>1151 -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3. 3. 2023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115</v>
      </c>
      <c r="D80" s="148" t="s">
        <v>59</v>
      </c>
      <c r="E80" s="148" t="s">
        <v>55</v>
      </c>
      <c r="F80" s="148" t="s">
        <v>56</v>
      </c>
      <c r="G80" s="148" t="s">
        <v>116</v>
      </c>
      <c r="H80" s="148" t="s">
        <v>117</v>
      </c>
      <c r="I80" s="148" t="s">
        <v>118</v>
      </c>
      <c r="J80" s="149" t="s">
        <v>105</v>
      </c>
      <c r="K80" s="150" t="s">
        <v>119</v>
      </c>
      <c r="L80" s="151"/>
      <c r="M80" s="67" t="s">
        <v>27</v>
      </c>
      <c r="N80" s="68" t="s">
        <v>44</v>
      </c>
      <c r="O80" s="68" t="s">
        <v>120</v>
      </c>
      <c r="P80" s="68" t="s">
        <v>121</v>
      </c>
      <c r="Q80" s="68" t="s">
        <v>122</v>
      </c>
      <c r="R80" s="68" t="s">
        <v>123</v>
      </c>
      <c r="S80" s="68" t="s">
        <v>124</v>
      </c>
      <c r="T80" s="69" t="s">
        <v>125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126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106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93</v>
      </c>
      <c r="F82" s="160" t="s">
        <v>486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159</v>
      </c>
      <c r="AT82" s="169" t="s">
        <v>73</v>
      </c>
      <c r="AU82" s="169" t="s">
        <v>74</v>
      </c>
      <c r="AY82" s="168" t="s">
        <v>129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486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159</v>
      </c>
      <c r="AT83" s="169" t="s">
        <v>73</v>
      </c>
      <c r="AU83" s="169" t="s">
        <v>82</v>
      </c>
      <c r="AY83" s="168" t="s">
        <v>129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131</v>
      </c>
      <c r="E84" s="174" t="s">
        <v>487</v>
      </c>
      <c r="F84" s="175" t="s">
        <v>488</v>
      </c>
      <c r="G84" s="176" t="s">
        <v>489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490</v>
      </c>
      <c r="AT84" s="185" t="s">
        <v>131</v>
      </c>
      <c r="AU84" s="185" t="s">
        <v>85</v>
      </c>
      <c r="AY84" s="16" t="s">
        <v>129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490</v>
      </c>
      <c r="BM84" s="185" t="s">
        <v>491</v>
      </c>
    </row>
    <row r="85" spans="1:65" s="2" customFormat="1" ht="39">
      <c r="A85" s="33"/>
      <c r="B85" s="34"/>
      <c r="C85" s="35"/>
      <c r="D85" s="194" t="s">
        <v>151</v>
      </c>
      <c r="E85" s="35"/>
      <c r="F85" s="204" t="s">
        <v>492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151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131</v>
      </c>
      <c r="E86" s="174" t="s">
        <v>493</v>
      </c>
      <c r="F86" s="175" t="s">
        <v>494</v>
      </c>
      <c r="G86" s="176" t="s">
        <v>489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490</v>
      </c>
      <c r="AT86" s="185" t="s">
        <v>131</v>
      </c>
      <c r="AU86" s="185" t="s">
        <v>85</v>
      </c>
      <c r="AY86" s="16" t="s">
        <v>129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490</v>
      </c>
      <c r="BM86" s="185" t="s">
        <v>495</v>
      </c>
    </row>
    <row r="87" spans="1:65" s="2" customFormat="1" ht="16.5" customHeight="1">
      <c r="A87" s="33"/>
      <c r="B87" s="34"/>
      <c r="C87" s="173" t="s">
        <v>146</v>
      </c>
      <c r="D87" s="173" t="s">
        <v>131</v>
      </c>
      <c r="E87" s="174" t="s">
        <v>496</v>
      </c>
      <c r="F87" s="175" t="s">
        <v>497</v>
      </c>
      <c r="G87" s="176" t="s">
        <v>489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490</v>
      </c>
      <c r="AT87" s="185" t="s">
        <v>131</v>
      </c>
      <c r="AU87" s="185" t="s">
        <v>85</v>
      </c>
      <c r="AY87" s="16" t="s">
        <v>129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490</v>
      </c>
      <c r="BM87" s="185" t="s">
        <v>498</v>
      </c>
    </row>
    <row r="88" spans="1:65" s="2" customFormat="1" ht="19.5">
      <c r="A88" s="33"/>
      <c r="B88" s="34"/>
      <c r="C88" s="35"/>
      <c r="D88" s="194" t="s">
        <v>151</v>
      </c>
      <c r="E88" s="35"/>
      <c r="F88" s="204" t="s">
        <v>499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151</v>
      </c>
      <c r="AU88" s="16" t="s">
        <v>85</v>
      </c>
    </row>
    <row r="89" spans="1:65" s="2" customFormat="1" ht="16.5" customHeight="1">
      <c r="A89" s="33"/>
      <c r="B89" s="34"/>
      <c r="C89" s="173" t="s">
        <v>135</v>
      </c>
      <c r="D89" s="173" t="s">
        <v>131</v>
      </c>
      <c r="E89" s="174" t="s">
        <v>500</v>
      </c>
      <c r="F89" s="175" t="s">
        <v>501</v>
      </c>
      <c r="G89" s="176" t="s">
        <v>489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490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490</v>
      </c>
      <c r="BM89" s="185" t="s">
        <v>502</v>
      </c>
    </row>
    <row r="90" spans="1:65" s="2" customFormat="1" ht="16.5" customHeight="1">
      <c r="A90" s="33"/>
      <c r="B90" s="34"/>
      <c r="C90" s="173" t="s">
        <v>159</v>
      </c>
      <c r="D90" s="173" t="s">
        <v>131</v>
      </c>
      <c r="E90" s="174" t="s">
        <v>503</v>
      </c>
      <c r="F90" s="175" t="s">
        <v>504</v>
      </c>
      <c r="G90" s="176" t="s">
        <v>489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490</v>
      </c>
      <c r="AT90" s="185" t="s">
        <v>131</v>
      </c>
      <c r="AU90" s="185" t="s">
        <v>85</v>
      </c>
      <c r="AY90" s="16" t="s">
        <v>129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490</v>
      </c>
      <c r="BM90" s="185" t="s">
        <v>505</v>
      </c>
    </row>
    <row r="91" spans="1:65" s="2" customFormat="1" ht="29.25">
      <c r="A91" s="33"/>
      <c r="B91" s="34"/>
      <c r="C91" s="35"/>
      <c r="D91" s="194" t="s">
        <v>151</v>
      </c>
      <c r="E91" s="35"/>
      <c r="F91" s="204" t="s">
        <v>506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151</v>
      </c>
      <c r="AU91" s="16" t="s">
        <v>85</v>
      </c>
    </row>
    <row r="92" spans="1:65" s="2" customFormat="1" ht="16.5" customHeight="1">
      <c r="A92" s="33"/>
      <c r="B92" s="34"/>
      <c r="C92" s="173" t="s">
        <v>166</v>
      </c>
      <c r="D92" s="173" t="s">
        <v>131</v>
      </c>
      <c r="E92" s="174" t="s">
        <v>507</v>
      </c>
      <c r="F92" s="175" t="s">
        <v>508</v>
      </c>
      <c r="G92" s="176" t="s">
        <v>489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490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490</v>
      </c>
      <c r="BM92" s="185" t="s">
        <v>509</v>
      </c>
    </row>
    <row r="93" spans="1:65" s="2" customFormat="1" ht="29.25">
      <c r="A93" s="33"/>
      <c r="B93" s="34"/>
      <c r="C93" s="35"/>
      <c r="D93" s="194" t="s">
        <v>151</v>
      </c>
      <c r="E93" s="35"/>
      <c r="F93" s="204" t="s">
        <v>510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151</v>
      </c>
      <c r="AU93" s="16" t="s">
        <v>85</v>
      </c>
    </row>
    <row r="94" spans="1:65" s="2" customFormat="1" ht="16.5" customHeight="1">
      <c r="A94" s="33"/>
      <c r="B94" s="34"/>
      <c r="C94" s="173" t="s">
        <v>172</v>
      </c>
      <c r="D94" s="173" t="s">
        <v>131</v>
      </c>
      <c r="E94" s="174" t="s">
        <v>511</v>
      </c>
      <c r="F94" s="175" t="s">
        <v>512</v>
      </c>
      <c r="G94" s="176" t="s">
        <v>489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490</v>
      </c>
      <c r="AT94" s="185" t="s">
        <v>131</v>
      </c>
      <c r="AU94" s="185" t="s">
        <v>85</v>
      </c>
      <c r="AY94" s="16" t="s">
        <v>129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490</v>
      </c>
      <c r="BM94" s="185" t="s">
        <v>513</v>
      </c>
    </row>
    <row r="95" spans="1:65" s="2" customFormat="1" ht="16.5" customHeight="1">
      <c r="A95" s="33"/>
      <c r="B95" s="34"/>
      <c r="C95" s="173" t="s">
        <v>179</v>
      </c>
      <c r="D95" s="173" t="s">
        <v>131</v>
      </c>
      <c r="E95" s="174" t="s">
        <v>514</v>
      </c>
      <c r="F95" s="175" t="s">
        <v>515</v>
      </c>
      <c r="G95" s="176" t="s">
        <v>489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516</v>
      </c>
      <c r="AT95" s="185" t="s">
        <v>131</v>
      </c>
      <c r="AU95" s="185" t="s">
        <v>85</v>
      </c>
      <c r="AY95" s="16" t="s">
        <v>129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516</v>
      </c>
      <c r="BM95" s="185" t="s">
        <v>517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HLMxSMH2XA6I+O3Fwdkmds/fAnmxOkdcckqr+rU854l8UJUMGGKTWSijNeqHqN8l2xmfzxhQYIush2tqJdsXtA==" saltValue="x3wSOPBz913EGAPicu6fM84dQw/akLdjVnqUlQ9rAgMZOY6WeXmazueIf2qDyM4dntP8gOkK/O0aWczkdOiG6Q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518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519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520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521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522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523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524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525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526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527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528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529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530</v>
      </c>
      <c r="F19" s="360" t="s">
        <v>531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532</v>
      </c>
      <c r="F20" s="360" t="s">
        <v>533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534</v>
      </c>
      <c r="F21" s="360" t="s">
        <v>535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94</v>
      </c>
      <c r="F22" s="360" t="s">
        <v>536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537</v>
      </c>
      <c r="F23" s="360" t="s">
        <v>538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539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540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541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542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543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544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545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546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547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115</v>
      </c>
      <c r="F36" s="233"/>
      <c r="G36" s="360" t="s">
        <v>548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549</v>
      </c>
      <c r="F37" s="233"/>
      <c r="G37" s="360" t="s">
        <v>550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551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552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116</v>
      </c>
      <c r="F40" s="233"/>
      <c r="G40" s="360" t="s">
        <v>553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117</v>
      </c>
      <c r="F41" s="233"/>
      <c r="G41" s="360" t="s">
        <v>554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555</v>
      </c>
      <c r="F42" s="233"/>
      <c r="G42" s="360" t="s">
        <v>556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557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558</v>
      </c>
      <c r="F44" s="233"/>
      <c r="G44" s="360" t="s">
        <v>559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119</v>
      </c>
      <c r="F45" s="233"/>
      <c r="G45" s="360" t="s">
        <v>560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561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562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563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564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565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566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567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568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569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570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571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572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573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574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575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576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577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578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579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580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581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582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583</v>
      </c>
      <c r="D76" s="249"/>
      <c r="E76" s="249"/>
      <c r="F76" s="249" t="s">
        <v>584</v>
      </c>
      <c r="G76" s="250"/>
      <c r="H76" s="249" t="s">
        <v>56</v>
      </c>
      <c r="I76" s="249" t="s">
        <v>59</v>
      </c>
      <c r="J76" s="249" t="s">
        <v>585</v>
      </c>
      <c r="K76" s="248"/>
    </row>
    <row r="77" spans="2:11" s="1" customFormat="1" ht="17.25" customHeight="1">
      <c r="B77" s="247"/>
      <c r="C77" s="251" t="s">
        <v>586</v>
      </c>
      <c r="D77" s="251"/>
      <c r="E77" s="251"/>
      <c r="F77" s="252" t="s">
        <v>587</v>
      </c>
      <c r="G77" s="253"/>
      <c r="H77" s="251"/>
      <c r="I77" s="251"/>
      <c r="J77" s="251" t="s">
        <v>588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589</v>
      </c>
      <c r="G79" s="258"/>
      <c r="H79" s="236" t="s">
        <v>590</v>
      </c>
      <c r="I79" s="236" t="s">
        <v>591</v>
      </c>
      <c r="J79" s="236">
        <v>20</v>
      </c>
      <c r="K79" s="248"/>
    </row>
    <row r="80" spans="2:11" s="1" customFormat="1" ht="15" customHeight="1">
      <c r="B80" s="247"/>
      <c r="C80" s="236" t="s">
        <v>592</v>
      </c>
      <c r="D80" s="236"/>
      <c r="E80" s="236"/>
      <c r="F80" s="257" t="s">
        <v>589</v>
      </c>
      <c r="G80" s="258"/>
      <c r="H80" s="236" t="s">
        <v>593</v>
      </c>
      <c r="I80" s="236" t="s">
        <v>591</v>
      </c>
      <c r="J80" s="236">
        <v>120</v>
      </c>
      <c r="K80" s="248"/>
    </row>
    <row r="81" spans="2:11" s="1" customFormat="1" ht="15" customHeight="1">
      <c r="B81" s="259"/>
      <c r="C81" s="236" t="s">
        <v>594</v>
      </c>
      <c r="D81" s="236"/>
      <c r="E81" s="236"/>
      <c r="F81" s="257" t="s">
        <v>595</v>
      </c>
      <c r="G81" s="258"/>
      <c r="H81" s="236" t="s">
        <v>596</v>
      </c>
      <c r="I81" s="236" t="s">
        <v>591</v>
      </c>
      <c r="J81" s="236">
        <v>50</v>
      </c>
      <c r="K81" s="248"/>
    </row>
    <row r="82" spans="2:11" s="1" customFormat="1" ht="15" customHeight="1">
      <c r="B82" s="259"/>
      <c r="C82" s="236" t="s">
        <v>597</v>
      </c>
      <c r="D82" s="236"/>
      <c r="E82" s="236"/>
      <c r="F82" s="257" t="s">
        <v>589</v>
      </c>
      <c r="G82" s="258"/>
      <c r="H82" s="236" t="s">
        <v>598</v>
      </c>
      <c r="I82" s="236" t="s">
        <v>599</v>
      </c>
      <c r="J82" s="236"/>
      <c r="K82" s="248"/>
    </row>
    <row r="83" spans="2:11" s="1" customFormat="1" ht="15" customHeight="1">
      <c r="B83" s="259"/>
      <c r="C83" s="260" t="s">
        <v>600</v>
      </c>
      <c r="D83" s="260"/>
      <c r="E83" s="260"/>
      <c r="F83" s="261" t="s">
        <v>595</v>
      </c>
      <c r="G83" s="260"/>
      <c r="H83" s="260" t="s">
        <v>601</v>
      </c>
      <c r="I83" s="260" t="s">
        <v>591</v>
      </c>
      <c r="J83" s="260">
        <v>15</v>
      </c>
      <c r="K83" s="248"/>
    </row>
    <row r="84" spans="2:11" s="1" customFormat="1" ht="15" customHeight="1">
      <c r="B84" s="259"/>
      <c r="C84" s="260" t="s">
        <v>602</v>
      </c>
      <c r="D84" s="260"/>
      <c r="E84" s="260"/>
      <c r="F84" s="261" t="s">
        <v>595</v>
      </c>
      <c r="G84" s="260"/>
      <c r="H84" s="260" t="s">
        <v>603</v>
      </c>
      <c r="I84" s="260" t="s">
        <v>591</v>
      </c>
      <c r="J84" s="260">
        <v>15</v>
      </c>
      <c r="K84" s="248"/>
    </row>
    <row r="85" spans="2:11" s="1" customFormat="1" ht="15" customHeight="1">
      <c r="B85" s="259"/>
      <c r="C85" s="260" t="s">
        <v>604</v>
      </c>
      <c r="D85" s="260"/>
      <c r="E85" s="260"/>
      <c r="F85" s="261" t="s">
        <v>595</v>
      </c>
      <c r="G85" s="260"/>
      <c r="H85" s="260" t="s">
        <v>605</v>
      </c>
      <c r="I85" s="260" t="s">
        <v>591</v>
      </c>
      <c r="J85" s="260">
        <v>20</v>
      </c>
      <c r="K85" s="248"/>
    </row>
    <row r="86" spans="2:11" s="1" customFormat="1" ht="15" customHeight="1">
      <c r="B86" s="259"/>
      <c r="C86" s="260" t="s">
        <v>606</v>
      </c>
      <c r="D86" s="260"/>
      <c r="E86" s="260"/>
      <c r="F86" s="261" t="s">
        <v>595</v>
      </c>
      <c r="G86" s="260"/>
      <c r="H86" s="260" t="s">
        <v>607</v>
      </c>
      <c r="I86" s="260" t="s">
        <v>591</v>
      </c>
      <c r="J86" s="260">
        <v>20</v>
      </c>
      <c r="K86" s="248"/>
    </row>
    <row r="87" spans="2:11" s="1" customFormat="1" ht="15" customHeight="1">
      <c r="B87" s="259"/>
      <c r="C87" s="236" t="s">
        <v>608</v>
      </c>
      <c r="D87" s="236"/>
      <c r="E87" s="236"/>
      <c r="F87" s="257" t="s">
        <v>595</v>
      </c>
      <c r="G87" s="258"/>
      <c r="H87" s="236" t="s">
        <v>609</v>
      </c>
      <c r="I87" s="236" t="s">
        <v>591</v>
      </c>
      <c r="J87" s="236">
        <v>50</v>
      </c>
      <c r="K87" s="248"/>
    </row>
    <row r="88" spans="2:11" s="1" customFormat="1" ht="15" customHeight="1">
      <c r="B88" s="259"/>
      <c r="C88" s="236" t="s">
        <v>610</v>
      </c>
      <c r="D88" s="236"/>
      <c r="E88" s="236"/>
      <c r="F88" s="257" t="s">
        <v>595</v>
      </c>
      <c r="G88" s="258"/>
      <c r="H88" s="236" t="s">
        <v>611</v>
      </c>
      <c r="I88" s="236" t="s">
        <v>591</v>
      </c>
      <c r="J88" s="236">
        <v>20</v>
      </c>
      <c r="K88" s="248"/>
    </row>
    <row r="89" spans="2:11" s="1" customFormat="1" ht="15" customHeight="1">
      <c r="B89" s="259"/>
      <c r="C89" s="236" t="s">
        <v>612</v>
      </c>
      <c r="D89" s="236"/>
      <c r="E89" s="236"/>
      <c r="F89" s="257" t="s">
        <v>595</v>
      </c>
      <c r="G89" s="258"/>
      <c r="H89" s="236" t="s">
        <v>613</v>
      </c>
      <c r="I89" s="236" t="s">
        <v>591</v>
      </c>
      <c r="J89" s="236">
        <v>20</v>
      </c>
      <c r="K89" s="248"/>
    </row>
    <row r="90" spans="2:11" s="1" customFormat="1" ht="15" customHeight="1">
      <c r="B90" s="259"/>
      <c r="C90" s="236" t="s">
        <v>614</v>
      </c>
      <c r="D90" s="236"/>
      <c r="E90" s="236"/>
      <c r="F90" s="257" t="s">
        <v>595</v>
      </c>
      <c r="G90" s="258"/>
      <c r="H90" s="236" t="s">
        <v>615</v>
      </c>
      <c r="I90" s="236" t="s">
        <v>591</v>
      </c>
      <c r="J90" s="236">
        <v>50</v>
      </c>
      <c r="K90" s="248"/>
    </row>
    <row r="91" spans="2:11" s="1" customFormat="1" ht="15" customHeight="1">
      <c r="B91" s="259"/>
      <c r="C91" s="236" t="s">
        <v>616</v>
      </c>
      <c r="D91" s="236"/>
      <c r="E91" s="236"/>
      <c r="F91" s="257" t="s">
        <v>595</v>
      </c>
      <c r="G91" s="258"/>
      <c r="H91" s="236" t="s">
        <v>616</v>
      </c>
      <c r="I91" s="236" t="s">
        <v>591</v>
      </c>
      <c r="J91" s="236">
        <v>50</v>
      </c>
      <c r="K91" s="248"/>
    </row>
    <row r="92" spans="2:11" s="1" customFormat="1" ht="15" customHeight="1">
      <c r="B92" s="259"/>
      <c r="C92" s="236" t="s">
        <v>617</v>
      </c>
      <c r="D92" s="236"/>
      <c r="E92" s="236"/>
      <c r="F92" s="257" t="s">
        <v>595</v>
      </c>
      <c r="G92" s="258"/>
      <c r="H92" s="236" t="s">
        <v>618</v>
      </c>
      <c r="I92" s="236" t="s">
        <v>591</v>
      </c>
      <c r="J92" s="236">
        <v>255</v>
      </c>
      <c r="K92" s="248"/>
    </row>
    <row r="93" spans="2:11" s="1" customFormat="1" ht="15" customHeight="1">
      <c r="B93" s="259"/>
      <c r="C93" s="236" t="s">
        <v>619</v>
      </c>
      <c r="D93" s="236"/>
      <c r="E93" s="236"/>
      <c r="F93" s="257" t="s">
        <v>589</v>
      </c>
      <c r="G93" s="258"/>
      <c r="H93" s="236" t="s">
        <v>620</v>
      </c>
      <c r="I93" s="236" t="s">
        <v>621</v>
      </c>
      <c r="J93" s="236"/>
      <c r="K93" s="248"/>
    </row>
    <row r="94" spans="2:11" s="1" customFormat="1" ht="15" customHeight="1">
      <c r="B94" s="259"/>
      <c r="C94" s="236" t="s">
        <v>622</v>
      </c>
      <c r="D94" s="236"/>
      <c r="E94" s="236"/>
      <c r="F94" s="257" t="s">
        <v>589</v>
      </c>
      <c r="G94" s="258"/>
      <c r="H94" s="236" t="s">
        <v>623</v>
      </c>
      <c r="I94" s="236" t="s">
        <v>624</v>
      </c>
      <c r="J94" s="236"/>
      <c r="K94" s="248"/>
    </row>
    <row r="95" spans="2:11" s="1" customFormat="1" ht="15" customHeight="1">
      <c r="B95" s="259"/>
      <c r="C95" s="236" t="s">
        <v>625</v>
      </c>
      <c r="D95" s="236"/>
      <c r="E95" s="236"/>
      <c r="F95" s="257" t="s">
        <v>589</v>
      </c>
      <c r="G95" s="258"/>
      <c r="H95" s="236" t="s">
        <v>625</v>
      </c>
      <c r="I95" s="236" t="s">
        <v>624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589</v>
      </c>
      <c r="G96" s="258"/>
      <c r="H96" s="236" t="s">
        <v>626</v>
      </c>
      <c r="I96" s="236" t="s">
        <v>624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589</v>
      </c>
      <c r="G97" s="258"/>
      <c r="H97" s="236" t="s">
        <v>627</v>
      </c>
      <c r="I97" s="236" t="s">
        <v>624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628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583</v>
      </c>
      <c r="D103" s="249"/>
      <c r="E103" s="249"/>
      <c r="F103" s="249" t="s">
        <v>584</v>
      </c>
      <c r="G103" s="250"/>
      <c r="H103" s="249" t="s">
        <v>56</v>
      </c>
      <c r="I103" s="249" t="s">
        <v>59</v>
      </c>
      <c r="J103" s="249" t="s">
        <v>585</v>
      </c>
      <c r="K103" s="248"/>
    </row>
    <row r="104" spans="2:11" s="1" customFormat="1" ht="17.25" customHeight="1">
      <c r="B104" s="247"/>
      <c r="C104" s="251" t="s">
        <v>586</v>
      </c>
      <c r="D104" s="251"/>
      <c r="E104" s="251"/>
      <c r="F104" s="252" t="s">
        <v>587</v>
      </c>
      <c r="G104" s="253"/>
      <c r="H104" s="251"/>
      <c r="I104" s="251"/>
      <c r="J104" s="251" t="s">
        <v>588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589</v>
      </c>
      <c r="G106" s="236"/>
      <c r="H106" s="236" t="s">
        <v>629</v>
      </c>
      <c r="I106" s="236" t="s">
        <v>591</v>
      </c>
      <c r="J106" s="236">
        <v>20</v>
      </c>
      <c r="K106" s="248"/>
    </row>
    <row r="107" spans="2:11" s="1" customFormat="1" ht="15" customHeight="1">
      <c r="B107" s="247"/>
      <c r="C107" s="236" t="s">
        <v>592</v>
      </c>
      <c r="D107" s="236"/>
      <c r="E107" s="236"/>
      <c r="F107" s="257" t="s">
        <v>589</v>
      </c>
      <c r="G107" s="236"/>
      <c r="H107" s="236" t="s">
        <v>629</v>
      </c>
      <c r="I107" s="236" t="s">
        <v>591</v>
      </c>
      <c r="J107" s="236">
        <v>120</v>
      </c>
      <c r="K107" s="248"/>
    </row>
    <row r="108" spans="2:11" s="1" customFormat="1" ht="15" customHeight="1">
      <c r="B108" s="259"/>
      <c r="C108" s="236" t="s">
        <v>594</v>
      </c>
      <c r="D108" s="236"/>
      <c r="E108" s="236"/>
      <c r="F108" s="257" t="s">
        <v>595</v>
      </c>
      <c r="G108" s="236"/>
      <c r="H108" s="236" t="s">
        <v>629</v>
      </c>
      <c r="I108" s="236" t="s">
        <v>591</v>
      </c>
      <c r="J108" s="236">
        <v>50</v>
      </c>
      <c r="K108" s="248"/>
    </row>
    <row r="109" spans="2:11" s="1" customFormat="1" ht="15" customHeight="1">
      <c r="B109" s="259"/>
      <c r="C109" s="236" t="s">
        <v>597</v>
      </c>
      <c r="D109" s="236"/>
      <c r="E109" s="236"/>
      <c r="F109" s="257" t="s">
        <v>589</v>
      </c>
      <c r="G109" s="236"/>
      <c r="H109" s="236" t="s">
        <v>629</v>
      </c>
      <c r="I109" s="236" t="s">
        <v>599</v>
      </c>
      <c r="J109" s="236"/>
      <c r="K109" s="248"/>
    </row>
    <row r="110" spans="2:11" s="1" customFormat="1" ht="15" customHeight="1">
      <c r="B110" s="259"/>
      <c r="C110" s="236" t="s">
        <v>608</v>
      </c>
      <c r="D110" s="236"/>
      <c r="E110" s="236"/>
      <c r="F110" s="257" t="s">
        <v>595</v>
      </c>
      <c r="G110" s="236"/>
      <c r="H110" s="236" t="s">
        <v>629</v>
      </c>
      <c r="I110" s="236" t="s">
        <v>591</v>
      </c>
      <c r="J110" s="236">
        <v>50</v>
      </c>
      <c r="K110" s="248"/>
    </row>
    <row r="111" spans="2:11" s="1" customFormat="1" ht="15" customHeight="1">
      <c r="B111" s="259"/>
      <c r="C111" s="236" t="s">
        <v>616</v>
      </c>
      <c r="D111" s="236"/>
      <c r="E111" s="236"/>
      <c r="F111" s="257" t="s">
        <v>595</v>
      </c>
      <c r="G111" s="236"/>
      <c r="H111" s="236" t="s">
        <v>629</v>
      </c>
      <c r="I111" s="236" t="s">
        <v>591</v>
      </c>
      <c r="J111" s="236">
        <v>50</v>
      </c>
      <c r="K111" s="248"/>
    </row>
    <row r="112" spans="2:11" s="1" customFormat="1" ht="15" customHeight="1">
      <c r="B112" s="259"/>
      <c r="C112" s="236" t="s">
        <v>614</v>
      </c>
      <c r="D112" s="236"/>
      <c r="E112" s="236"/>
      <c r="F112" s="257" t="s">
        <v>595</v>
      </c>
      <c r="G112" s="236"/>
      <c r="H112" s="236" t="s">
        <v>629</v>
      </c>
      <c r="I112" s="236" t="s">
        <v>591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589</v>
      </c>
      <c r="G113" s="236"/>
      <c r="H113" s="236" t="s">
        <v>630</v>
      </c>
      <c r="I113" s="236" t="s">
        <v>591</v>
      </c>
      <c r="J113" s="236">
        <v>20</v>
      </c>
      <c r="K113" s="248"/>
    </row>
    <row r="114" spans="2:11" s="1" customFormat="1" ht="15" customHeight="1">
      <c r="B114" s="259"/>
      <c r="C114" s="236" t="s">
        <v>631</v>
      </c>
      <c r="D114" s="236"/>
      <c r="E114" s="236"/>
      <c r="F114" s="257" t="s">
        <v>589</v>
      </c>
      <c r="G114" s="236"/>
      <c r="H114" s="236" t="s">
        <v>632</v>
      </c>
      <c r="I114" s="236" t="s">
        <v>591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589</v>
      </c>
      <c r="G115" s="236"/>
      <c r="H115" s="236" t="s">
        <v>633</v>
      </c>
      <c r="I115" s="236" t="s">
        <v>624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589</v>
      </c>
      <c r="G116" s="236"/>
      <c r="H116" s="236" t="s">
        <v>634</v>
      </c>
      <c r="I116" s="236" t="s">
        <v>624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589</v>
      </c>
      <c r="G117" s="236"/>
      <c r="H117" s="236" t="s">
        <v>635</v>
      </c>
      <c r="I117" s="236" t="s">
        <v>636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637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583</v>
      </c>
      <c r="D123" s="249"/>
      <c r="E123" s="249"/>
      <c r="F123" s="249" t="s">
        <v>584</v>
      </c>
      <c r="G123" s="250"/>
      <c r="H123" s="249" t="s">
        <v>56</v>
      </c>
      <c r="I123" s="249" t="s">
        <v>59</v>
      </c>
      <c r="J123" s="249" t="s">
        <v>585</v>
      </c>
      <c r="K123" s="278"/>
    </row>
    <row r="124" spans="2:11" s="1" customFormat="1" ht="17.25" customHeight="1">
      <c r="B124" s="277"/>
      <c r="C124" s="251" t="s">
        <v>586</v>
      </c>
      <c r="D124" s="251"/>
      <c r="E124" s="251"/>
      <c r="F124" s="252" t="s">
        <v>587</v>
      </c>
      <c r="G124" s="253"/>
      <c r="H124" s="251"/>
      <c r="I124" s="251"/>
      <c r="J124" s="251" t="s">
        <v>588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592</v>
      </c>
      <c r="D126" s="256"/>
      <c r="E126" s="256"/>
      <c r="F126" s="257" t="s">
        <v>589</v>
      </c>
      <c r="G126" s="236"/>
      <c r="H126" s="236" t="s">
        <v>629</v>
      </c>
      <c r="I126" s="236" t="s">
        <v>591</v>
      </c>
      <c r="J126" s="236">
        <v>120</v>
      </c>
      <c r="K126" s="282"/>
    </row>
    <row r="127" spans="2:11" s="1" customFormat="1" ht="15" customHeight="1">
      <c r="B127" s="279"/>
      <c r="C127" s="236" t="s">
        <v>638</v>
      </c>
      <c r="D127" s="236"/>
      <c r="E127" s="236"/>
      <c r="F127" s="257" t="s">
        <v>589</v>
      </c>
      <c r="G127" s="236"/>
      <c r="H127" s="236" t="s">
        <v>639</v>
      </c>
      <c r="I127" s="236" t="s">
        <v>591</v>
      </c>
      <c r="J127" s="236" t="s">
        <v>640</v>
      </c>
      <c r="K127" s="282"/>
    </row>
    <row r="128" spans="2:11" s="1" customFormat="1" ht="15" customHeight="1">
      <c r="B128" s="279"/>
      <c r="C128" s="236" t="s">
        <v>537</v>
      </c>
      <c r="D128" s="236"/>
      <c r="E128" s="236"/>
      <c r="F128" s="257" t="s">
        <v>589</v>
      </c>
      <c r="G128" s="236"/>
      <c r="H128" s="236" t="s">
        <v>641</v>
      </c>
      <c r="I128" s="236" t="s">
        <v>591</v>
      </c>
      <c r="J128" s="236" t="s">
        <v>640</v>
      </c>
      <c r="K128" s="282"/>
    </row>
    <row r="129" spans="2:11" s="1" customFormat="1" ht="15" customHeight="1">
      <c r="B129" s="279"/>
      <c r="C129" s="236" t="s">
        <v>600</v>
      </c>
      <c r="D129" s="236"/>
      <c r="E129" s="236"/>
      <c r="F129" s="257" t="s">
        <v>595</v>
      </c>
      <c r="G129" s="236"/>
      <c r="H129" s="236" t="s">
        <v>601</v>
      </c>
      <c r="I129" s="236" t="s">
        <v>591</v>
      </c>
      <c r="J129" s="236">
        <v>15</v>
      </c>
      <c r="K129" s="282"/>
    </row>
    <row r="130" spans="2:11" s="1" customFormat="1" ht="15" customHeight="1">
      <c r="B130" s="279"/>
      <c r="C130" s="260" t="s">
        <v>602</v>
      </c>
      <c r="D130" s="260"/>
      <c r="E130" s="260"/>
      <c r="F130" s="261" t="s">
        <v>595</v>
      </c>
      <c r="G130" s="260"/>
      <c r="H130" s="260" t="s">
        <v>603</v>
      </c>
      <c r="I130" s="260" t="s">
        <v>591</v>
      </c>
      <c r="J130" s="260">
        <v>15</v>
      </c>
      <c r="K130" s="282"/>
    </row>
    <row r="131" spans="2:11" s="1" customFormat="1" ht="15" customHeight="1">
      <c r="B131" s="279"/>
      <c r="C131" s="260" t="s">
        <v>604</v>
      </c>
      <c r="D131" s="260"/>
      <c r="E131" s="260"/>
      <c r="F131" s="261" t="s">
        <v>595</v>
      </c>
      <c r="G131" s="260"/>
      <c r="H131" s="260" t="s">
        <v>605</v>
      </c>
      <c r="I131" s="260" t="s">
        <v>591</v>
      </c>
      <c r="J131" s="260">
        <v>20</v>
      </c>
      <c r="K131" s="282"/>
    </row>
    <row r="132" spans="2:11" s="1" customFormat="1" ht="15" customHeight="1">
      <c r="B132" s="279"/>
      <c r="C132" s="260" t="s">
        <v>606</v>
      </c>
      <c r="D132" s="260"/>
      <c r="E132" s="260"/>
      <c r="F132" s="261" t="s">
        <v>595</v>
      </c>
      <c r="G132" s="260"/>
      <c r="H132" s="260" t="s">
        <v>607</v>
      </c>
      <c r="I132" s="260" t="s">
        <v>591</v>
      </c>
      <c r="J132" s="260">
        <v>20</v>
      </c>
      <c r="K132" s="282"/>
    </row>
    <row r="133" spans="2:11" s="1" customFormat="1" ht="15" customHeight="1">
      <c r="B133" s="279"/>
      <c r="C133" s="236" t="s">
        <v>594</v>
      </c>
      <c r="D133" s="236"/>
      <c r="E133" s="236"/>
      <c r="F133" s="257" t="s">
        <v>595</v>
      </c>
      <c r="G133" s="236"/>
      <c r="H133" s="236" t="s">
        <v>629</v>
      </c>
      <c r="I133" s="236" t="s">
        <v>591</v>
      </c>
      <c r="J133" s="236">
        <v>50</v>
      </c>
      <c r="K133" s="282"/>
    </row>
    <row r="134" spans="2:11" s="1" customFormat="1" ht="15" customHeight="1">
      <c r="B134" s="279"/>
      <c r="C134" s="236" t="s">
        <v>608</v>
      </c>
      <c r="D134" s="236"/>
      <c r="E134" s="236"/>
      <c r="F134" s="257" t="s">
        <v>595</v>
      </c>
      <c r="G134" s="236"/>
      <c r="H134" s="236" t="s">
        <v>629</v>
      </c>
      <c r="I134" s="236" t="s">
        <v>591</v>
      </c>
      <c r="J134" s="236">
        <v>50</v>
      </c>
      <c r="K134" s="282"/>
    </row>
    <row r="135" spans="2:11" s="1" customFormat="1" ht="15" customHeight="1">
      <c r="B135" s="279"/>
      <c r="C135" s="236" t="s">
        <v>614</v>
      </c>
      <c r="D135" s="236"/>
      <c r="E135" s="236"/>
      <c r="F135" s="257" t="s">
        <v>595</v>
      </c>
      <c r="G135" s="236"/>
      <c r="H135" s="236" t="s">
        <v>629</v>
      </c>
      <c r="I135" s="236" t="s">
        <v>591</v>
      </c>
      <c r="J135" s="236">
        <v>50</v>
      </c>
      <c r="K135" s="282"/>
    </row>
    <row r="136" spans="2:11" s="1" customFormat="1" ht="15" customHeight="1">
      <c r="B136" s="279"/>
      <c r="C136" s="236" t="s">
        <v>616</v>
      </c>
      <c r="D136" s="236"/>
      <c r="E136" s="236"/>
      <c r="F136" s="257" t="s">
        <v>595</v>
      </c>
      <c r="G136" s="236"/>
      <c r="H136" s="236" t="s">
        <v>629</v>
      </c>
      <c r="I136" s="236" t="s">
        <v>591</v>
      </c>
      <c r="J136" s="236">
        <v>50</v>
      </c>
      <c r="K136" s="282"/>
    </row>
    <row r="137" spans="2:11" s="1" customFormat="1" ht="15" customHeight="1">
      <c r="B137" s="279"/>
      <c r="C137" s="236" t="s">
        <v>617</v>
      </c>
      <c r="D137" s="236"/>
      <c r="E137" s="236"/>
      <c r="F137" s="257" t="s">
        <v>595</v>
      </c>
      <c r="G137" s="236"/>
      <c r="H137" s="236" t="s">
        <v>642</v>
      </c>
      <c r="I137" s="236" t="s">
        <v>591</v>
      </c>
      <c r="J137" s="236">
        <v>255</v>
      </c>
      <c r="K137" s="282"/>
    </row>
    <row r="138" spans="2:11" s="1" customFormat="1" ht="15" customHeight="1">
      <c r="B138" s="279"/>
      <c r="C138" s="236" t="s">
        <v>619</v>
      </c>
      <c r="D138" s="236"/>
      <c r="E138" s="236"/>
      <c r="F138" s="257" t="s">
        <v>589</v>
      </c>
      <c r="G138" s="236"/>
      <c r="H138" s="236" t="s">
        <v>643</v>
      </c>
      <c r="I138" s="236" t="s">
        <v>621</v>
      </c>
      <c r="J138" s="236"/>
      <c r="K138" s="282"/>
    </row>
    <row r="139" spans="2:11" s="1" customFormat="1" ht="15" customHeight="1">
      <c r="B139" s="279"/>
      <c r="C139" s="236" t="s">
        <v>622</v>
      </c>
      <c r="D139" s="236"/>
      <c r="E139" s="236"/>
      <c r="F139" s="257" t="s">
        <v>589</v>
      </c>
      <c r="G139" s="236"/>
      <c r="H139" s="236" t="s">
        <v>644</v>
      </c>
      <c r="I139" s="236" t="s">
        <v>624</v>
      </c>
      <c r="J139" s="236"/>
      <c r="K139" s="282"/>
    </row>
    <row r="140" spans="2:11" s="1" customFormat="1" ht="15" customHeight="1">
      <c r="B140" s="279"/>
      <c r="C140" s="236" t="s">
        <v>625</v>
      </c>
      <c r="D140" s="236"/>
      <c r="E140" s="236"/>
      <c r="F140" s="257" t="s">
        <v>589</v>
      </c>
      <c r="G140" s="236"/>
      <c r="H140" s="236" t="s">
        <v>625</v>
      </c>
      <c r="I140" s="236" t="s">
        <v>624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589</v>
      </c>
      <c r="G141" s="236"/>
      <c r="H141" s="236" t="s">
        <v>645</v>
      </c>
      <c r="I141" s="236" t="s">
        <v>624</v>
      </c>
      <c r="J141" s="236"/>
      <c r="K141" s="282"/>
    </row>
    <row r="142" spans="2:11" s="1" customFormat="1" ht="15" customHeight="1">
      <c r="B142" s="279"/>
      <c r="C142" s="236" t="s">
        <v>646</v>
      </c>
      <c r="D142" s="236"/>
      <c r="E142" s="236"/>
      <c r="F142" s="257" t="s">
        <v>589</v>
      </c>
      <c r="G142" s="236"/>
      <c r="H142" s="236" t="s">
        <v>647</v>
      </c>
      <c r="I142" s="236" t="s">
        <v>624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648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583</v>
      </c>
      <c r="D148" s="249"/>
      <c r="E148" s="249"/>
      <c r="F148" s="249" t="s">
        <v>584</v>
      </c>
      <c r="G148" s="250"/>
      <c r="H148" s="249" t="s">
        <v>56</v>
      </c>
      <c r="I148" s="249" t="s">
        <v>59</v>
      </c>
      <c r="J148" s="249" t="s">
        <v>585</v>
      </c>
      <c r="K148" s="248"/>
    </row>
    <row r="149" spans="2:11" s="1" customFormat="1" ht="17.25" customHeight="1">
      <c r="B149" s="247"/>
      <c r="C149" s="251" t="s">
        <v>586</v>
      </c>
      <c r="D149" s="251"/>
      <c r="E149" s="251"/>
      <c r="F149" s="252" t="s">
        <v>587</v>
      </c>
      <c r="G149" s="253"/>
      <c r="H149" s="251"/>
      <c r="I149" s="251"/>
      <c r="J149" s="251" t="s">
        <v>588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592</v>
      </c>
      <c r="D151" s="236"/>
      <c r="E151" s="236"/>
      <c r="F151" s="287" t="s">
        <v>589</v>
      </c>
      <c r="G151" s="236"/>
      <c r="H151" s="286" t="s">
        <v>629</v>
      </c>
      <c r="I151" s="286" t="s">
        <v>591</v>
      </c>
      <c r="J151" s="286">
        <v>120</v>
      </c>
      <c r="K151" s="282"/>
    </row>
    <row r="152" spans="2:11" s="1" customFormat="1" ht="15" customHeight="1">
      <c r="B152" s="259"/>
      <c r="C152" s="286" t="s">
        <v>638</v>
      </c>
      <c r="D152" s="236"/>
      <c r="E152" s="236"/>
      <c r="F152" s="287" t="s">
        <v>589</v>
      </c>
      <c r="G152" s="236"/>
      <c r="H152" s="286" t="s">
        <v>649</v>
      </c>
      <c r="I152" s="286" t="s">
        <v>591</v>
      </c>
      <c r="J152" s="286" t="s">
        <v>640</v>
      </c>
      <c r="K152" s="282"/>
    </row>
    <row r="153" spans="2:11" s="1" customFormat="1" ht="15" customHeight="1">
      <c r="B153" s="259"/>
      <c r="C153" s="286" t="s">
        <v>537</v>
      </c>
      <c r="D153" s="236"/>
      <c r="E153" s="236"/>
      <c r="F153" s="287" t="s">
        <v>589</v>
      </c>
      <c r="G153" s="236"/>
      <c r="H153" s="286" t="s">
        <v>650</v>
      </c>
      <c r="I153" s="286" t="s">
        <v>591</v>
      </c>
      <c r="J153" s="286" t="s">
        <v>640</v>
      </c>
      <c r="K153" s="282"/>
    </row>
    <row r="154" spans="2:11" s="1" customFormat="1" ht="15" customHeight="1">
      <c r="B154" s="259"/>
      <c r="C154" s="286" t="s">
        <v>594</v>
      </c>
      <c r="D154" s="236"/>
      <c r="E154" s="236"/>
      <c r="F154" s="287" t="s">
        <v>595</v>
      </c>
      <c r="G154" s="236"/>
      <c r="H154" s="286" t="s">
        <v>629</v>
      </c>
      <c r="I154" s="286" t="s">
        <v>591</v>
      </c>
      <c r="J154" s="286">
        <v>50</v>
      </c>
      <c r="K154" s="282"/>
    </row>
    <row r="155" spans="2:11" s="1" customFormat="1" ht="15" customHeight="1">
      <c r="B155" s="259"/>
      <c r="C155" s="286" t="s">
        <v>597</v>
      </c>
      <c r="D155" s="236"/>
      <c r="E155" s="236"/>
      <c r="F155" s="287" t="s">
        <v>589</v>
      </c>
      <c r="G155" s="236"/>
      <c r="H155" s="286" t="s">
        <v>629</v>
      </c>
      <c r="I155" s="286" t="s">
        <v>599</v>
      </c>
      <c r="J155" s="286"/>
      <c r="K155" s="282"/>
    </row>
    <row r="156" spans="2:11" s="1" customFormat="1" ht="15" customHeight="1">
      <c r="B156" s="259"/>
      <c r="C156" s="286" t="s">
        <v>608</v>
      </c>
      <c r="D156" s="236"/>
      <c r="E156" s="236"/>
      <c r="F156" s="287" t="s">
        <v>595</v>
      </c>
      <c r="G156" s="236"/>
      <c r="H156" s="286" t="s">
        <v>629</v>
      </c>
      <c r="I156" s="286" t="s">
        <v>591</v>
      </c>
      <c r="J156" s="286">
        <v>50</v>
      </c>
      <c r="K156" s="282"/>
    </row>
    <row r="157" spans="2:11" s="1" customFormat="1" ht="15" customHeight="1">
      <c r="B157" s="259"/>
      <c r="C157" s="286" t="s">
        <v>616</v>
      </c>
      <c r="D157" s="236"/>
      <c r="E157" s="236"/>
      <c r="F157" s="287" t="s">
        <v>595</v>
      </c>
      <c r="G157" s="236"/>
      <c r="H157" s="286" t="s">
        <v>629</v>
      </c>
      <c r="I157" s="286" t="s">
        <v>591</v>
      </c>
      <c r="J157" s="286">
        <v>50</v>
      </c>
      <c r="K157" s="282"/>
    </row>
    <row r="158" spans="2:11" s="1" customFormat="1" ht="15" customHeight="1">
      <c r="B158" s="259"/>
      <c r="C158" s="286" t="s">
        <v>614</v>
      </c>
      <c r="D158" s="236"/>
      <c r="E158" s="236"/>
      <c r="F158" s="287" t="s">
        <v>595</v>
      </c>
      <c r="G158" s="236"/>
      <c r="H158" s="286" t="s">
        <v>629</v>
      </c>
      <c r="I158" s="286" t="s">
        <v>591</v>
      </c>
      <c r="J158" s="286">
        <v>50</v>
      </c>
      <c r="K158" s="282"/>
    </row>
    <row r="159" spans="2:11" s="1" customFormat="1" ht="15" customHeight="1">
      <c r="B159" s="259"/>
      <c r="C159" s="286" t="s">
        <v>104</v>
      </c>
      <c r="D159" s="236"/>
      <c r="E159" s="236"/>
      <c r="F159" s="287" t="s">
        <v>589</v>
      </c>
      <c r="G159" s="236"/>
      <c r="H159" s="286" t="s">
        <v>651</v>
      </c>
      <c r="I159" s="286" t="s">
        <v>591</v>
      </c>
      <c r="J159" s="286" t="s">
        <v>652</v>
      </c>
      <c r="K159" s="282"/>
    </row>
    <row r="160" spans="2:11" s="1" customFormat="1" ht="15" customHeight="1">
      <c r="B160" s="259"/>
      <c r="C160" s="286" t="s">
        <v>653</v>
      </c>
      <c r="D160" s="236"/>
      <c r="E160" s="236"/>
      <c r="F160" s="287" t="s">
        <v>589</v>
      </c>
      <c r="G160" s="236"/>
      <c r="H160" s="286" t="s">
        <v>654</v>
      </c>
      <c r="I160" s="286" t="s">
        <v>624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655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583</v>
      </c>
      <c r="D166" s="249"/>
      <c r="E166" s="249"/>
      <c r="F166" s="249" t="s">
        <v>584</v>
      </c>
      <c r="G166" s="291"/>
      <c r="H166" s="292" t="s">
        <v>56</v>
      </c>
      <c r="I166" s="292" t="s">
        <v>59</v>
      </c>
      <c r="J166" s="249" t="s">
        <v>585</v>
      </c>
      <c r="K166" s="229"/>
    </row>
    <row r="167" spans="2:11" s="1" customFormat="1" ht="17.25" customHeight="1">
      <c r="B167" s="230"/>
      <c r="C167" s="251" t="s">
        <v>586</v>
      </c>
      <c r="D167" s="251"/>
      <c r="E167" s="251"/>
      <c r="F167" s="252" t="s">
        <v>587</v>
      </c>
      <c r="G167" s="293"/>
      <c r="H167" s="294"/>
      <c r="I167" s="294"/>
      <c r="J167" s="251" t="s">
        <v>588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592</v>
      </c>
      <c r="D169" s="236"/>
      <c r="E169" s="236"/>
      <c r="F169" s="257" t="s">
        <v>589</v>
      </c>
      <c r="G169" s="236"/>
      <c r="H169" s="236" t="s">
        <v>629</v>
      </c>
      <c r="I169" s="236" t="s">
        <v>591</v>
      </c>
      <c r="J169" s="236">
        <v>120</v>
      </c>
      <c r="K169" s="282"/>
    </row>
    <row r="170" spans="2:11" s="1" customFormat="1" ht="15" customHeight="1">
      <c r="B170" s="259"/>
      <c r="C170" s="236" t="s">
        <v>638</v>
      </c>
      <c r="D170" s="236"/>
      <c r="E170" s="236"/>
      <c r="F170" s="257" t="s">
        <v>589</v>
      </c>
      <c r="G170" s="236"/>
      <c r="H170" s="236" t="s">
        <v>639</v>
      </c>
      <c r="I170" s="236" t="s">
        <v>591</v>
      </c>
      <c r="J170" s="236" t="s">
        <v>640</v>
      </c>
      <c r="K170" s="282"/>
    </row>
    <row r="171" spans="2:11" s="1" customFormat="1" ht="15" customHeight="1">
      <c r="B171" s="259"/>
      <c r="C171" s="236" t="s">
        <v>537</v>
      </c>
      <c r="D171" s="236"/>
      <c r="E171" s="236"/>
      <c r="F171" s="257" t="s">
        <v>589</v>
      </c>
      <c r="G171" s="236"/>
      <c r="H171" s="236" t="s">
        <v>656</v>
      </c>
      <c r="I171" s="236" t="s">
        <v>591</v>
      </c>
      <c r="J171" s="236" t="s">
        <v>640</v>
      </c>
      <c r="K171" s="282"/>
    </row>
    <row r="172" spans="2:11" s="1" customFormat="1" ht="15" customHeight="1">
      <c r="B172" s="259"/>
      <c r="C172" s="236" t="s">
        <v>594</v>
      </c>
      <c r="D172" s="236"/>
      <c r="E172" s="236"/>
      <c r="F172" s="257" t="s">
        <v>595</v>
      </c>
      <c r="G172" s="236"/>
      <c r="H172" s="236" t="s">
        <v>656</v>
      </c>
      <c r="I172" s="236" t="s">
        <v>591</v>
      </c>
      <c r="J172" s="236">
        <v>50</v>
      </c>
      <c r="K172" s="282"/>
    </row>
    <row r="173" spans="2:11" s="1" customFormat="1" ht="15" customHeight="1">
      <c r="B173" s="259"/>
      <c r="C173" s="236" t="s">
        <v>597</v>
      </c>
      <c r="D173" s="236"/>
      <c r="E173" s="236"/>
      <c r="F173" s="257" t="s">
        <v>589</v>
      </c>
      <c r="G173" s="236"/>
      <c r="H173" s="236" t="s">
        <v>656</v>
      </c>
      <c r="I173" s="236" t="s">
        <v>599</v>
      </c>
      <c r="J173" s="236"/>
      <c r="K173" s="282"/>
    </row>
    <row r="174" spans="2:11" s="1" customFormat="1" ht="15" customHeight="1">
      <c r="B174" s="259"/>
      <c r="C174" s="236" t="s">
        <v>608</v>
      </c>
      <c r="D174" s="236"/>
      <c r="E174" s="236"/>
      <c r="F174" s="257" t="s">
        <v>595</v>
      </c>
      <c r="G174" s="236"/>
      <c r="H174" s="236" t="s">
        <v>656</v>
      </c>
      <c r="I174" s="236" t="s">
        <v>591</v>
      </c>
      <c r="J174" s="236">
        <v>50</v>
      </c>
      <c r="K174" s="282"/>
    </row>
    <row r="175" spans="2:11" s="1" customFormat="1" ht="15" customHeight="1">
      <c r="B175" s="259"/>
      <c r="C175" s="236" t="s">
        <v>616</v>
      </c>
      <c r="D175" s="236"/>
      <c r="E175" s="236"/>
      <c r="F175" s="257" t="s">
        <v>595</v>
      </c>
      <c r="G175" s="236"/>
      <c r="H175" s="236" t="s">
        <v>656</v>
      </c>
      <c r="I175" s="236" t="s">
        <v>591</v>
      </c>
      <c r="J175" s="236">
        <v>50</v>
      </c>
      <c r="K175" s="282"/>
    </row>
    <row r="176" spans="2:11" s="1" customFormat="1" ht="15" customHeight="1">
      <c r="B176" s="259"/>
      <c r="C176" s="236" t="s">
        <v>614</v>
      </c>
      <c r="D176" s="236"/>
      <c r="E176" s="236"/>
      <c r="F176" s="257" t="s">
        <v>595</v>
      </c>
      <c r="G176" s="236"/>
      <c r="H176" s="236" t="s">
        <v>656</v>
      </c>
      <c r="I176" s="236" t="s">
        <v>591</v>
      </c>
      <c r="J176" s="236">
        <v>50</v>
      </c>
      <c r="K176" s="282"/>
    </row>
    <row r="177" spans="2:11" s="1" customFormat="1" ht="15" customHeight="1">
      <c r="B177" s="259"/>
      <c r="C177" s="236" t="s">
        <v>115</v>
      </c>
      <c r="D177" s="236"/>
      <c r="E177" s="236"/>
      <c r="F177" s="257" t="s">
        <v>589</v>
      </c>
      <c r="G177" s="236"/>
      <c r="H177" s="236" t="s">
        <v>657</v>
      </c>
      <c r="I177" s="236" t="s">
        <v>658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589</v>
      </c>
      <c r="G178" s="236"/>
      <c r="H178" s="236" t="s">
        <v>659</v>
      </c>
      <c r="I178" s="236" t="s">
        <v>660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589</v>
      </c>
      <c r="G179" s="236"/>
      <c r="H179" s="236" t="s">
        <v>661</v>
      </c>
      <c r="I179" s="236" t="s">
        <v>591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589</v>
      </c>
      <c r="G180" s="236"/>
      <c r="H180" s="236" t="s">
        <v>662</v>
      </c>
      <c r="I180" s="236" t="s">
        <v>591</v>
      </c>
      <c r="J180" s="236">
        <v>255</v>
      </c>
      <c r="K180" s="282"/>
    </row>
    <row r="181" spans="2:11" s="1" customFormat="1" ht="15" customHeight="1">
      <c r="B181" s="259"/>
      <c r="C181" s="236" t="s">
        <v>116</v>
      </c>
      <c r="D181" s="236"/>
      <c r="E181" s="236"/>
      <c r="F181" s="257" t="s">
        <v>589</v>
      </c>
      <c r="G181" s="236"/>
      <c r="H181" s="236" t="s">
        <v>553</v>
      </c>
      <c r="I181" s="236" t="s">
        <v>591</v>
      </c>
      <c r="J181" s="236">
        <v>10</v>
      </c>
      <c r="K181" s="282"/>
    </row>
    <row r="182" spans="2:11" s="1" customFormat="1" ht="15" customHeight="1">
      <c r="B182" s="259"/>
      <c r="C182" s="236" t="s">
        <v>117</v>
      </c>
      <c r="D182" s="236"/>
      <c r="E182" s="236"/>
      <c r="F182" s="257" t="s">
        <v>589</v>
      </c>
      <c r="G182" s="236"/>
      <c r="H182" s="236" t="s">
        <v>663</v>
      </c>
      <c r="I182" s="236" t="s">
        <v>624</v>
      </c>
      <c r="J182" s="236"/>
      <c r="K182" s="282"/>
    </row>
    <row r="183" spans="2:11" s="1" customFormat="1" ht="15" customHeight="1">
      <c r="B183" s="259"/>
      <c r="C183" s="236" t="s">
        <v>664</v>
      </c>
      <c r="D183" s="236"/>
      <c r="E183" s="236"/>
      <c r="F183" s="257" t="s">
        <v>589</v>
      </c>
      <c r="G183" s="236"/>
      <c r="H183" s="236" t="s">
        <v>665</v>
      </c>
      <c r="I183" s="236" t="s">
        <v>624</v>
      </c>
      <c r="J183" s="236"/>
      <c r="K183" s="282"/>
    </row>
    <row r="184" spans="2:11" s="1" customFormat="1" ht="15" customHeight="1">
      <c r="B184" s="259"/>
      <c r="C184" s="236" t="s">
        <v>653</v>
      </c>
      <c r="D184" s="236"/>
      <c r="E184" s="236"/>
      <c r="F184" s="257" t="s">
        <v>589</v>
      </c>
      <c r="G184" s="236"/>
      <c r="H184" s="236" t="s">
        <v>666</v>
      </c>
      <c r="I184" s="236" t="s">
        <v>624</v>
      </c>
      <c r="J184" s="236"/>
      <c r="K184" s="282"/>
    </row>
    <row r="185" spans="2:11" s="1" customFormat="1" ht="15" customHeight="1">
      <c r="B185" s="259"/>
      <c r="C185" s="236" t="s">
        <v>119</v>
      </c>
      <c r="D185" s="236"/>
      <c r="E185" s="236"/>
      <c r="F185" s="257" t="s">
        <v>595</v>
      </c>
      <c r="G185" s="236"/>
      <c r="H185" s="236" t="s">
        <v>667</v>
      </c>
      <c r="I185" s="236" t="s">
        <v>591</v>
      </c>
      <c r="J185" s="236">
        <v>50</v>
      </c>
      <c r="K185" s="282"/>
    </row>
    <row r="186" spans="2:11" s="1" customFormat="1" ht="15" customHeight="1">
      <c r="B186" s="259"/>
      <c r="C186" s="236" t="s">
        <v>668</v>
      </c>
      <c r="D186" s="236"/>
      <c r="E186" s="236"/>
      <c r="F186" s="257" t="s">
        <v>595</v>
      </c>
      <c r="G186" s="236"/>
      <c r="H186" s="236" t="s">
        <v>669</v>
      </c>
      <c r="I186" s="236" t="s">
        <v>670</v>
      </c>
      <c r="J186" s="236"/>
      <c r="K186" s="282"/>
    </row>
    <row r="187" spans="2:11" s="1" customFormat="1" ht="15" customHeight="1">
      <c r="B187" s="259"/>
      <c r="C187" s="236" t="s">
        <v>671</v>
      </c>
      <c r="D187" s="236"/>
      <c r="E187" s="236"/>
      <c r="F187" s="257" t="s">
        <v>595</v>
      </c>
      <c r="G187" s="236"/>
      <c r="H187" s="236" t="s">
        <v>672</v>
      </c>
      <c r="I187" s="236" t="s">
        <v>670</v>
      </c>
      <c r="J187" s="236"/>
      <c r="K187" s="282"/>
    </row>
    <row r="188" spans="2:11" s="1" customFormat="1" ht="15" customHeight="1">
      <c r="B188" s="259"/>
      <c r="C188" s="236" t="s">
        <v>673</v>
      </c>
      <c r="D188" s="236"/>
      <c r="E188" s="236"/>
      <c r="F188" s="257" t="s">
        <v>595</v>
      </c>
      <c r="G188" s="236"/>
      <c r="H188" s="236" t="s">
        <v>674</v>
      </c>
      <c r="I188" s="236" t="s">
        <v>670</v>
      </c>
      <c r="J188" s="236"/>
      <c r="K188" s="282"/>
    </row>
    <row r="189" spans="2:11" s="1" customFormat="1" ht="15" customHeight="1">
      <c r="B189" s="259"/>
      <c r="C189" s="295" t="s">
        <v>675</v>
      </c>
      <c r="D189" s="236"/>
      <c r="E189" s="236"/>
      <c r="F189" s="257" t="s">
        <v>595</v>
      </c>
      <c r="G189" s="236"/>
      <c r="H189" s="236" t="s">
        <v>676</v>
      </c>
      <c r="I189" s="236" t="s">
        <v>677</v>
      </c>
      <c r="J189" s="296" t="s">
        <v>678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589</v>
      </c>
      <c r="G190" s="236"/>
      <c r="H190" s="233" t="s">
        <v>679</v>
      </c>
      <c r="I190" s="236" t="s">
        <v>680</v>
      </c>
      <c r="J190" s="236"/>
      <c r="K190" s="282"/>
    </row>
    <row r="191" spans="2:11" s="1" customFormat="1" ht="15" customHeight="1">
      <c r="B191" s="259"/>
      <c r="C191" s="295" t="s">
        <v>681</v>
      </c>
      <c r="D191" s="236"/>
      <c r="E191" s="236"/>
      <c r="F191" s="257" t="s">
        <v>589</v>
      </c>
      <c r="G191" s="236"/>
      <c r="H191" s="236" t="s">
        <v>682</v>
      </c>
      <c r="I191" s="236" t="s">
        <v>624</v>
      </c>
      <c r="J191" s="236"/>
      <c r="K191" s="282"/>
    </row>
    <row r="192" spans="2:11" s="1" customFormat="1" ht="15" customHeight="1">
      <c r="B192" s="259"/>
      <c r="C192" s="295" t="s">
        <v>683</v>
      </c>
      <c r="D192" s="236"/>
      <c r="E192" s="236"/>
      <c r="F192" s="257" t="s">
        <v>589</v>
      </c>
      <c r="G192" s="236"/>
      <c r="H192" s="236" t="s">
        <v>684</v>
      </c>
      <c r="I192" s="236" t="s">
        <v>624</v>
      </c>
      <c r="J192" s="236"/>
      <c r="K192" s="282"/>
    </row>
    <row r="193" spans="2:11" s="1" customFormat="1" ht="15" customHeight="1">
      <c r="B193" s="259"/>
      <c r="C193" s="295" t="s">
        <v>685</v>
      </c>
      <c r="D193" s="236"/>
      <c r="E193" s="236"/>
      <c r="F193" s="257" t="s">
        <v>595</v>
      </c>
      <c r="G193" s="236"/>
      <c r="H193" s="236" t="s">
        <v>686</v>
      </c>
      <c r="I193" s="236" t="s">
        <v>624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687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688</v>
      </c>
      <c r="D200" s="298"/>
      <c r="E200" s="298"/>
      <c r="F200" s="298" t="s">
        <v>689</v>
      </c>
      <c r="G200" s="299"/>
      <c r="H200" s="357" t="s">
        <v>690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680</v>
      </c>
      <c r="D202" s="236"/>
      <c r="E202" s="236"/>
      <c r="F202" s="257" t="s">
        <v>45</v>
      </c>
      <c r="G202" s="236"/>
      <c r="H202" s="358" t="s">
        <v>691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692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693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694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695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636</v>
      </c>
      <c r="D208" s="236"/>
      <c r="E208" s="236"/>
      <c r="F208" s="257" t="s">
        <v>81</v>
      </c>
      <c r="G208" s="236"/>
      <c r="H208" s="358" t="s">
        <v>696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532</v>
      </c>
      <c r="G209" s="236"/>
      <c r="H209" s="358" t="s">
        <v>533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530</v>
      </c>
      <c r="G210" s="236"/>
      <c r="H210" s="358" t="s">
        <v>697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534</v>
      </c>
      <c r="G211" s="295"/>
      <c r="H211" s="359" t="s">
        <v>535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94</v>
      </c>
      <c r="G212" s="295"/>
      <c r="H212" s="359" t="s">
        <v>698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660</v>
      </c>
      <c r="D214" s="236"/>
      <c r="E214" s="236"/>
      <c r="F214" s="257">
        <v>1</v>
      </c>
      <c r="G214" s="295"/>
      <c r="H214" s="359" t="s">
        <v>699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700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701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702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115.12 - ulice Plynárensk...</vt:lpstr>
      <vt:lpstr>115.22 - ulice Kolínská -...</vt:lpstr>
      <vt:lpstr>115.6 - V Zahradách</vt:lpstr>
      <vt:lpstr>1151 - VRN</vt:lpstr>
      <vt:lpstr>Pokyny pro vyplnění</vt:lpstr>
      <vt:lpstr>'115.12 - ulice Plynárensk...'!Názvy_tisku</vt:lpstr>
      <vt:lpstr>'115.22 - ulice Kolínská -...'!Názvy_tisku</vt:lpstr>
      <vt:lpstr>'115.6 - V Zahradách'!Názvy_tisku</vt:lpstr>
      <vt:lpstr>'1151 - VRN'!Názvy_tisku</vt:lpstr>
      <vt:lpstr>'Rekapitulace stavby'!Názvy_tisku</vt:lpstr>
      <vt:lpstr>'115.12 - ulice Plynárensk...'!Oblast_tisku</vt:lpstr>
      <vt:lpstr>'115.22 - ulice Kolínská -...'!Oblast_tisku</vt:lpstr>
      <vt:lpstr>'115.6 - V Zahradách'!Oblast_tisku</vt:lpstr>
      <vt:lpstr>'1151 -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2023-03-16T12:12:59Z</dcterms:created>
  <dcterms:modified xsi:type="dcterms:W3CDTF">2023-03-17T06:23:03Z</dcterms:modified>
</cp:coreProperties>
</file>