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2.1 - Vjedová brána" sheetId="2" r:id="rId2"/>
    <sheet name="102.2 - VRN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'102.1 - Vjedová brána'!$C$89:$K$253</definedName>
    <definedName name="_xlnm.Print_Area" localSheetId="1">'102.1 - Vjedová brána'!$C$4:$J$39,'102.1 - Vjedová brána'!$C$45:$J$71,'102.1 - Vjedová brána'!$C$77:$J$253</definedName>
    <definedName name="_xlnm.Print_Titles" localSheetId="1">'102.1 - Vjedová brána'!$89:$89</definedName>
    <definedName name="_xlnm._FilterDatabase" localSheetId="2" hidden="1">'102.2 - VRN'!$C$80:$K$97</definedName>
    <definedName name="_xlnm.Print_Area" localSheetId="2">'102.2 - VRN'!$C$4:$J$39,'102.2 - VRN'!$C$45:$J$62,'102.2 - VRN'!$C$68:$J$97</definedName>
    <definedName name="_xlnm.Print_Titles" localSheetId="2">'102.2 - VRN'!$80:$80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52"/>
  <c r="E7"/>
  <c r="E71"/>
  <c i="2" r="J37"/>
  <c r="J36"/>
  <c i="1" r="AY55"/>
  <c i="2" r="J35"/>
  <c i="1" r="AX55"/>
  <c i="2"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58"/>
  <c r="BH158"/>
  <c r="BG158"/>
  <c r="BF158"/>
  <c r="T158"/>
  <c r="R158"/>
  <c r="P158"/>
  <c r="BI155"/>
  <c r="BH155"/>
  <c r="BG155"/>
  <c r="BF155"/>
  <c r="T155"/>
  <c r="R155"/>
  <c r="P155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T112"/>
  <c r="R113"/>
  <c r="R112"/>
  <c r="P113"/>
  <c r="P112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52"/>
  <c r="E7"/>
  <c r="E80"/>
  <c i="1" r="L50"/>
  <c r="AM50"/>
  <c r="AM49"/>
  <c r="L49"/>
  <c r="AM47"/>
  <c r="L47"/>
  <c r="L45"/>
  <c r="L44"/>
  <c i="2" r="BK137"/>
  <c r="BK219"/>
  <c r="BK183"/>
  <c r="J135"/>
  <c r="BK230"/>
  <c r="BK207"/>
  <c r="J186"/>
  <c i="3" r="J95"/>
  <c i="2" r="BK120"/>
  <c r="BK221"/>
  <c r="J197"/>
  <c r="BK155"/>
  <c r="BK195"/>
  <c r="BK166"/>
  <c r="BK141"/>
  <c r="BK228"/>
  <c r="J207"/>
  <c r="J187"/>
  <c r="J141"/>
  <c r="J221"/>
  <c r="BK199"/>
  <c r="BK182"/>
  <c i="3" r="BK88"/>
  <c i="2" r="J101"/>
  <c r="J212"/>
  <c r="J173"/>
  <c r="J125"/>
  <c r="BK212"/>
  <c r="J191"/>
  <c r="J150"/>
  <c r="J128"/>
  <c r="J228"/>
  <c r="J203"/>
  <c i="1" r="AS54"/>
  <c i="2" r="BK147"/>
  <c r="J233"/>
  <c r="J201"/>
  <c r="J166"/>
  <c r="J131"/>
  <c r="J249"/>
  <c r="J206"/>
  <c r="J189"/>
  <c r="BK93"/>
  <c r="BK117"/>
  <c r="BK205"/>
  <c r="BK101"/>
  <c r="J117"/>
  <c r="BK158"/>
  <c r="J155"/>
  <c r="J208"/>
  <c r="BK191"/>
  <c r="J139"/>
  <c r="BK235"/>
  <c r="BK194"/>
  <c r="J171"/>
  <c r="J113"/>
  <c r="J215"/>
  <c r="J194"/>
  <c r="J180"/>
  <c r="BK190"/>
  <c i="3" r="J90"/>
  <c i="2" r="J107"/>
  <c r="J219"/>
  <c r="BK192"/>
  <c r="J178"/>
  <c r="BK109"/>
  <c r="BK215"/>
  <c r="J202"/>
  <c r="BK96"/>
  <c r="BK125"/>
  <c r="J230"/>
  <c r="J182"/>
  <c r="J163"/>
  <c r="J251"/>
  <c r="J200"/>
  <c r="BK175"/>
  <c r="J147"/>
  <c r="BK251"/>
  <c r="BK206"/>
  <c r="BK186"/>
  <c i="3" r="J86"/>
  <c i="2" r="BK187"/>
  <c r="BK104"/>
  <c r="J122"/>
  <c r="BK249"/>
  <c r="BK204"/>
  <c r="J184"/>
  <c r="BK150"/>
  <c r="J158"/>
  <c r="BK225"/>
  <c r="J192"/>
  <c i="3" r="BK91"/>
  <c i="2" r="J144"/>
  <c r="BK246"/>
  <c r="BK202"/>
  <c r="J188"/>
  <c i="3" r="BK95"/>
  <c i="2" r="J96"/>
  <c r="BK209"/>
  <c r="BK188"/>
  <c i="3" r="BK86"/>
  <c i="2" r="J99"/>
  <c r="J209"/>
  <c r="J190"/>
  <c i="3" r="J96"/>
  <c i="2" r="BK201"/>
  <c i="3" r="J91"/>
  <c i="2" r="J137"/>
  <c r="J243"/>
  <c r="J196"/>
  <c r="J168"/>
  <c r="BK122"/>
  <c r="BK233"/>
  <c r="J204"/>
  <c r="BK185"/>
  <c i="3" r="BK96"/>
  <c i="2" r="J109"/>
  <c r="J238"/>
  <c r="J199"/>
  <c r="BK99"/>
  <c r="BK144"/>
  <c r="J246"/>
  <c r="BK203"/>
  <c r="J183"/>
  <c r="BK135"/>
  <c r="J235"/>
  <c r="J205"/>
  <c r="J185"/>
  <c i="3" r="BK84"/>
  <c i="2" r="BK180"/>
  <c r="BK128"/>
  <c r="J93"/>
  <c r="BK210"/>
  <c r="BK189"/>
  <c i="3" r="J88"/>
  <c i="2" r="J104"/>
  <c r="J210"/>
  <c r="J195"/>
  <c r="BK168"/>
  <c r="BK131"/>
  <c r="J225"/>
  <c r="BK196"/>
  <c i="3" r="BK90"/>
  <c i="2" r="BK107"/>
  <c r="J223"/>
  <c r="BK197"/>
  <c r="BK163"/>
  <c r="BK139"/>
  <c r="BK243"/>
  <c r="BK200"/>
  <c r="BK173"/>
  <c i="3" r="BK93"/>
  <c i="2" r="BK184"/>
  <c r="BK171"/>
  <c i="3" r="J93"/>
  <c i="2" r="BK113"/>
  <c r="BK223"/>
  <c r="BK198"/>
  <c r="BK178"/>
  <c i="3" r="J84"/>
  <c i="2" r="J120"/>
  <c r="BK238"/>
  <c r="BK208"/>
  <c r="J198"/>
  <c r="J175"/>
  <c l="1" r="BK98"/>
  <c r="J98"/>
  <c r="J62"/>
  <c r="P134"/>
  <c r="P154"/>
  <c r="P153"/>
  <c r="R211"/>
  <c r="T92"/>
  <c r="P116"/>
  <c r="R116"/>
  <c r="BK154"/>
  <c r="J154"/>
  <c r="J67"/>
  <c r="R162"/>
  <c r="R161"/>
  <c r="R98"/>
  <c r="T134"/>
  <c r="T162"/>
  <c i="3" r="BK83"/>
  <c r="J83"/>
  <c r="J61"/>
  <c i="2" r="R92"/>
  <c r="BK116"/>
  <c r="J116"/>
  <c r="J64"/>
  <c r="T116"/>
  <c r="T154"/>
  <c r="T153"/>
  <c r="P211"/>
  <c r="BK92"/>
  <c r="J92"/>
  <c r="J61"/>
  <c r="P98"/>
  <c r="BK134"/>
  <c r="J134"/>
  <c r="J65"/>
  <c r="R154"/>
  <c r="R153"/>
  <c r="T211"/>
  <c i="3" r="P83"/>
  <c r="P82"/>
  <c r="P81"/>
  <c i="1" r="AU56"/>
  <c i="2" r="T98"/>
  <c r="BK162"/>
  <c r="J162"/>
  <c r="J69"/>
  <c r="BK211"/>
  <c r="J211"/>
  <c r="J70"/>
  <c i="3" r="R83"/>
  <c r="R82"/>
  <c r="R81"/>
  <c i="2" r="P92"/>
  <c r="P91"/>
  <c r="R134"/>
  <c r="P162"/>
  <c r="P161"/>
  <c i="3" r="T83"/>
  <c r="T82"/>
  <c r="T81"/>
  <c i="2" r="BK112"/>
  <c r="J112"/>
  <c r="J63"/>
  <c i="3" r="E48"/>
  <c r="J75"/>
  <c r="BE96"/>
  <c r="F78"/>
  <c r="BE86"/>
  <c r="BE88"/>
  <c r="BE90"/>
  <c r="BE91"/>
  <c r="BE84"/>
  <c r="BE95"/>
  <c r="BE93"/>
  <c i="2" r="J84"/>
  <c r="F87"/>
  <c r="BE96"/>
  <c r="BE101"/>
  <c r="BE158"/>
  <c r="BE163"/>
  <c r="E48"/>
  <c r="BE99"/>
  <c r="BE168"/>
  <c r="BE171"/>
  <c r="BE173"/>
  <c r="BE175"/>
  <c r="BE178"/>
  <c r="BE180"/>
  <c r="BE182"/>
  <c r="BE183"/>
  <c r="BE184"/>
  <c r="BE185"/>
  <c r="BE186"/>
  <c r="BE187"/>
  <c r="BE188"/>
  <c r="BE189"/>
  <c r="BE190"/>
  <c r="BE191"/>
  <c r="BE192"/>
  <c r="BE194"/>
  <c r="BE195"/>
  <c r="BE196"/>
  <c r="BE197"/>
  <c r="BE198"/>
  <c r="BE199"/>
  <c r="BE200"/>
  <c r="BE201"/>
  <c r="BE202"/>
  <c r="BE203"/>
  <c r="BE204"/>
  <c r="BE205"/>
  <c r="BE206"/>
  <c r="BE207"/>
  <c r="BE208"/>
  <c r="BE209"/>
  <c r="BE210"/>
  <c r="BE212"/>
  <c r="BE215"/>
  <c r="BE219"/>
  <c r="BE221"/>
  <c r="BE223"/>
  <c r="BE225"/>
  <c r="BE228"/>
  <c r="BE230"/>
  <c r="BE233"/>
  <c r="BE235"/>
  <c r="BE238"/>
  <c r="BE243"/>
  <c r="BE246"/>
  <c r="BE249"/>
  <c r="BE251"/>
  <c r="BE155"/>
  <c r="BE166"/>
  <c r="BE93"/>
  <c r="BE104"/>
  <c r="BE107"/>
  <c r="BE109"/>
  <c r="BE113"/>
  <c r="BE117"/>
  <c r="BE120"/>
  <c r="BE122"/>
  <c r="BE125"/>
  <c r="BE128"/>
  <c r="BE131"/>
  <c r="BE135"/>
  <c r="BE137"/>
  <c r="BE139"/>
  <c r="BE141"/>
  <c r="BE144"/>
  <c r="BE147"/>
  <c r="BE150"/>
  <c r="F35"/>
  <c i="1" r="BB55"/>
  <c i="3" r="F37"/>
  <c i="1" r="BD56"/>
  <c i="3" r="F34"/>
  <c i="1" r="BA56"/>
  <c i="3" r="F36"/>
  <c i="1" r="BC56"/>
  <c i="3" r="F35"/>
  <c i="1" r="BB56"/>
  <c i="2" r="J34"/>
  <c i="1" r="AW55"/>
  <c i="2" r="F34"/>
  <c i="1" r="BA55"/>
  <c i="2" r="F36"/>
  <c i="1" r="BC55"/>
  <c i="3" r="J34"/>
  <c i="1" r="AW56"/>
  <c i="2" r="F37"/>
  <c i="1" r="BD55"/>
  <c i="2" l="1" r="BK161"/>
  <c r="J161"/>
  <c r="J68"/>
  <c r="T91"/>
  <c r="P90"/>
  <c i="1" r="AU55"/>
  <c i="2" r="R91"/>
  <c r="R90"/>
  <c r="T161"/>
  <c i="3" r="BK82"/>
  <c r="J82"/>
  <c r="J60"/>
  <c i="2" r="BK153"/>
  <c r="J153"/>
  <c r="J66"/>
  <c r="BK91"/>
  <c r="J91"/>
  <c r="J60"/>
  <c r="J33"/>
  <c i="1" r="AV55"/>
  <c r="AT55"/>
  <c r="AU54"/>
  <c r="BB54"/>
  <c r="AX54"/>
  <c r="BC54"/>
  <c r="AY54"/>
  <c r="BD54"/>
  <c r="W33"/>
  <c i="2" r="F33"/>
  <c i="1" r="AZ55"/>
  <c r="BA54"/>
  <c r="AW54"/>
  <c r="AK30"/>
  <c i="3" r="F33"/>
  <c i="1" r="AZ56"/>
  <c i="3" r="J33"/>
  <c i="1" r="AV56"/>
  <c r="AT56"/>
  <c i="2" l="1" r="T90"/>
  <c r="BK90"/>
  <c r="J90"/>
  <c r="J59"/>
  <c i="3" r="BK81"/>
  <c r="J81"/>
  <c r="J30"/>
  <c i="1" r="AG56"/>
  <c i="2" r="J30"/>
  <c i="1" r="AG55"/>
  <c r="AG54"/>
  <c r="AK26"/>
  <c r="AZ54"/>
  <c r="W29"/>
  <c r="W31"/>
  <c r="W30"/>
  <c r="W32"/>
  <c i="3" l="1" r="J39"/>
  <c r="J59"/>
  <c i="2" r="J39"/>
  <c i="1" r="AN55"/>
  <c r="AN5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<sst xmlns="http://schemas.openxmlformats.org/spreadsheetml/2006/main">
  <si>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</si>
  <si>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</si>
  <si>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</si>
  <si>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</si>
  <si>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</si>
  <si>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{dc7a9d66-c418-459f-982d-beff9f903706}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</si>
  <si>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</si>
  <si>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</si>
  <si>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</si>
  <si>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</si>
  <si>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</si>
  <si>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</si>
  <si>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</si>
  <si>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</si>
  <si>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</si>
  <si>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</si>
  <si>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</si>
  <si>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Zpracování projektu na závoru na silnici Na Spálence pozemek par. č. 494/2</t>
  </si>
  <si>
    <t>KSO:</t>
  </si>
  <si>
    <t>828</t>
  </si>
  <si>
    <t>CC-CZ:</t>
  </si>
  <si>
    <t>2</t>
  </si>
  <si>
    <t>Místo:</t>
  </si>
  <si>
    <t>Kolín</t>
  </si>
  <si>
    <t>Datum:</t>
  </si>
  <si>
    <t>9. 11. 2022</t>
  </si>
  <si>
    <t>CZ-CPV:</t>
  </si>
  <si>
    <t>45000000-7</t>
  </si>
  <si>
    <t>CZ-CPA:</t>
  </si>
  <si>
    <t>42</t>
  </si>
  <si>
    <t>Zadavatel:</t>
  </si>
  <si>
    <t>IČ:</t>
  </si>
  <si>
    <t/>
  </si>
  <si>
    <t>Město Kolín</t>
  </si>
  <si>
    <t>DIČ:</t>
  </si>
  <si>
    <t>Uchazeč:</t>
  </si>
  <si>
    <t>Vyplň údaj</t>
  </si>
  <si>
    <t>Projektant:</t>
  </si>
  <si>
    <t>Tomáš Dvořák</t>
  </si>
  <si>
    <t>True</t>
  </si>
  <si>
    <t>Zpracovatel:</t>
  </si>
  <si>
    <t>27296695</t>
  </si>
  <si>
    <t>S4A,s.r.o.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</si>
  <si>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</si>
  <si>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</si>
  <si>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</si>
  <si>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</si>
  <si>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</si>
  <si>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</si>
  <si>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</si>
  <si>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</si>
  <si>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</si>
  <si>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</si>
  <si>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</si>
  <si>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</si>
  <si>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</si>
  <si>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</si>
  <si>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</si>
  <si>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</si>
  <si>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</si>
  <si>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</si>
  <si>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</si>
  <si>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</si>
  <si>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</si>
  <si>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</si>
  <si>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</si>
  <si>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</si>
  <si>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</si>
  <si>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</si>
  <si>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</si>
  <si>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</si>
  <si>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</si>
  <si>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</si>
  <si>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</si>
  <si>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</si>
  <si>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</si>
  <si>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</si>
  <si>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</si>
  <si>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</si>
  <si>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</si>
  <si>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</si>
  <si>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</si>
  <si>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</si>
  <si>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</si>
  <si>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102.1</t>
  </si>
  <si>
    <t>Vjedová brána</t>
  </si>
  <si>
    <t>ING</t>
  </si>
  <si>
    <t>1</t>
  </si>
  <si>
    <t>{71d2b994-afd5-4491-9d3a-74720879fd86}</t>
  </si>
  <si>
    <t>102.2</t>
  </si>
  <si>
    <t>VRN</t>
  </si>
  <si>
    <t>OST</t>
  </si>
  <si>
    <t>{3d51aebc-874f-4acb-855d-f8fe71095111}</t>
  </si>
  <si>
    <t>KRYCÍ LIST SOUPISU PRACÍ</t>
  </si>
  <si>
    <t>Objekt:</t>
  </si>
  <si>
    <t>102.1 - Vjedová brána</t>
  </si>
  <si>
    <t>S4A, s.r.o.</t>
  </si>
  <si>
    <t>Ing. Tomáš Dvořák</t>
  </si>
  <si>
    <t>Částečné vedení kabelu v rýze s VO. Napájecí kabel napojit ze zrušené budovy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</si>
  <si>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</si>
  <si>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</si>
  <si>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</si>
  <si>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</si>
  <si>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</si>
  <si>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</si>
  <si>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</t>
  </si>
  <si>
    <t xml:space="preserve">    6 - Úpravy povrchů, podlahy a osazování výplní</t>
  </si>
  <si>
    <t xml:space="preserve">    9 - Ostatní konstrukce a práce</t>
  </si>
  <si>
    <t xml:space="preserve">    997 - Přesun sutě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</si>
  <si>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</si>
  <si>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</si>
  <si>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</si>
  <si>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</si>
  <si>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</si>
  <si>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</si>
  <si>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</si>
  <si>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</si>
  <si>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</si>
  <si>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</si>
  <si>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</si>
  <si>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</si>
  <si>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</si>
  <si>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</si>
  <si>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</si>
  <si>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</si>
  <si>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</si>
  <si>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</si>
  <si>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</si>
  <si>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</si>
  <si>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</si>
  <si>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</si>
  <si>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</si>
  <si>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113107441</t>
  </si>
  <si>
    <t>Odstranění podkladů nebo krytů při překopech inženýrských sítí s přemístěním hmot na skládku ve vzdálenosti do 3 m nebo s naložením na dopravní prostředek strojně plochy jednotlivě do 15 m2 živičných, o tl. vrstvy do 50 mm</t>
  </si>
  <si>
    <t>m2</t>
  </si>
  <si>
    <t>4</t>
  </si>
  <si>
    <t>2046876944</t>
  </si>
  <si>
    <t>Online PSC</t>
  </si>
  <si>
    <t>https://podminky.urs.cz/item/CS_URS_2022_01/113107441</t>
  </si>
  <si>
    <t>VV</t>
  </si>
  <si>
    <t>5*0,5</t>
  </si>
  <si>
    <t>113107523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</si>
  <si>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200 do 300 mm</t>
  </si>
  <si>
    <t>-1844842711</t>
  </si>
  <si>
    <t>https://podminky.urs.cz/item/CS_URS_2022_01/113107523</t>
  </si>
  <si>
    <t>5</t>
  </si>
  <si>
    <t>Komunikace</t>
  </si>
  <si>
    <t>3</t>
  </si>
  <si>
    <t>564851111R2</t>
  </si>
  <si>
    <t>Podklad ze štěrkodrti ŠDB s rozprostřením a zhutněním, po zhutnění tl. 150 mm</t>
  </si>
  <si>
    <t>-952457585</t>
  </si>
  <si>
    <t>564920512</t>
  </si>
  <si>
    <t>Podklad nebo podsyp z R-materiálu s rozprostřením a zhutněním plochy jednotlivě do 100 m2, po zhutnění tl. 70 mm</t>
  </si>
  <si>
    <t>-1018438856</t>
  </si>
  <si>
    <t>https://podminky.urs.cz/item/CS_URS_2022_01/564920512</t>
  </si>
  <si>
    <t>6*0,5</t>
  </si>
  <si>
    <t>573211111</t>
  </si>
  <si>
    <t>Postřik spojovací PS bez posypu kamenivem z asfaltu silničního, v množství 0,60 kg/m2</t>
  </si>
  <si>
    <t>-281361652</t>
  </si>
  <si>
    <t>https://podminky.urs.cz/item/CS_URS_2022_01/573211111</t>
  </si>
  <si>
    <t>6</t>
  </si>
  <si>
    <t>577144111</t>
  </si>
  <si>
    <t>Asfaltový beton vrstva obrusná ACO 11 (ABS) s rozprostřením a se zhutněním z nemodifikovaného asfaltu v pruhu šířky do 3 m tř. I, po zhutnění tl. 50 mm</t>
  </si>
  <si>
    <t>101922795</t>
  </si>
  <si>
    <t>7</t>
  </si>
  <si>
    <t>596211120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</si>
  <si>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B, pro plochy do 50 m2</t>
  </si>
  <si>
    <t>-710058926</t>
  </si>
  <si>
    <t>https://podminky.urs.cz/item/CS_URS_2022_01/596211120</t>
  </si>
  <si>
    <t>8</t>
  </si>
  <si>
    <t>Úpravy povrchů, podlahy a osazování výplní</t>
  </si>
  <si>
    <t>632663R</t>
  </si>
  <si>
    <t>Nátěr žlutou a černou barvou obruby - šikmé provedení</t>
  </si>
  <si>
    <t>879837875</t>
  </si>
  <si>
    <t>P</t>
  </si>
  <si>
    <t>Poznámka k položce:_x000d_
Podle ČSN 73 5105 mají být viditelně označeny vnitřní komunikace (pro rozlišení od ostatních ploch na stejné úrovni) barevnými pruhy 100 mm širokými</t>
  </si>
  <si>
    <t>5*(0,15+0,1)</t>
  </si>
  <si>
    <t>9</t>
  </si>
  <si>
    <t>Ostatní konstrukce a práce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</si>
  <si>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</si>
  <si>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</si>
  <si>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m</t>
  </si>
  <si>
    <t>1548261170</t>
  </si>
  <si>
    <t>https://podminky.urs.cz/item/CS_URS_2022_01/916131213</t>
  </si>
  <si>
    <t>11</t>
  </si>
  <si>
    <t>10</t>
  </si>
  <si>
    <t>M</t>
  </si>
  <si>
    <t>59217031</t>
  </si>
  <si>
    <t>obrubník betonový silniční 1000x150x250mm</t>
  </si>
  <si>
    <t>1531686494</t>
  </si>
  <si>
    <t>12</t>
  </si>
  <si>
    <t>919112222</t>
  </si>
  <si>
    <t>Řezání dilatačních spár v živičném krytu vytvoření komůrky pro těsnící zálivku šířky 15 mm, hloubky 25 mm</t>
  </si>
  <si>
    <t>1820496500</t>
  </si>
  <si>
    <t>https://podminky.urs.cz/item/CS_URS_2022_01/919112222</t>
  </si>
  <si>
    <t>919121121</t>
  </si>
  <si>
    <t>Utěsnění dilatačních spár zálivkou za studena v cementobetonovém nebo živičném krytu včetně adhezního nátěru s těsnicím profilem pod zálivkou, pro komůrky šířky 15 mm, hloubky 25 mm</t>
  </si>
  <si>
    <t>1420090856</t>
  </si>
  <si>
    <t>https://podminky.urs.cz/item/CS_URS_2022_01/919121121</t>
  </si>
  <si>
    <t>13</t>
  </si>
  <si>
    <t>919731121</t>
  </si>
  <si>
    <t>Zarovnání styčné plochy podkladu nebo krytu podél vybourané části komunikace nebo zpevněné plochy živičné tl. do 50 mm</t>
  </si>
  <si>
    <t>869324747</t>
  </si>
  <si>
    <t>https://podminky.urs.cz/item/CS_URS_2022_01/919731121</t>
  </si>
  <si>
    <t>14</t>
  </si>
  <si>
    <t>919735112</t>
  </si>
  <si>
    <t>Řezání stávajícího živičného krytu nebo podkladu hloubky přes 50 do 100 mm</t>
  </si>
  <si>
    <t>-950572391</t>
  </si>
  <si>
    <t>https://podminky.urs.cz/item/CS_URS_2022_01/919735112</t>
  </si>
  <si>
    <t>997</t>
  </si>
  <si>
    <t>Přesun sutě</t>
  </si>
  <si>
    <t>171201211.1</t>
  </si>
  <si>
    <t>Uložení sypaniny poplatek za uložení sypaniny na skládce (skládkovné)</t>
  </si>
  <si>
    <t>t</t>
  </si>
  <si>
    <t>-1431895707</t>
  </si>
  <si>
    <t>10.36*1.8</t>
  </si>
  <si>
    <t>16</t>
  </si>
  <si>
    <t>460600023.1</t>
  </si>
  <si>
    <t>Přemístění (odvoz) horniny, suti a vybouraných hmot vodorovné přemístění horniny včetně složení, bez naložení a rozprostření jakékoliv třídy, na vzdálenost přes 500 do 1000 m</t>
  </si>
  <si>
    <t>m3</t>
  </si>
  <si>
    <t>64</t>
  </si>
  <si>
    <t>663697039</t>
  </si>
  <si>
    <t>40*0,23*0,8+3</t>
  </si>
  <si>
    <t>17</t>
  </si>
  <si>
    <t>460600031.1</t>
  </si>
  <si>
    <t>Přemístění (odvoz) horniny, suti a vybouraných hmot vodorovné přemístění horniny včetně složení, bez naložení a rozprostření jakékoliv třídy, na vzdálenost Příplatek k ceně -0023 za každých dalších i započatých 1000 m</t>
  </si>
  <si>
    <t>78426943</t>
  </si>
  <si>
    <t>10.36*19</t>
  </si>
  <si>
    <t>18</t>
  </si>
  <si>
    <t>997221571</t>
  </si>
  <si>
    <t>Vodorovná doprava vybouraných hmot bez naložení, ale se složením a s hrubým urovnáním na vzdálenost do 1 km</t>
  </si>
  <si>
    <t>-760424752</t>
  </si>
  <si>
    <t>https://podminky.urs.cz/item/CS_URS_2022_01/997221571</t>
  </si>
  <si>
    <t>0.245+1,23</t>
  </si>
  <si>
    <t>19</t>
  </si>
  <si>
    <t>997221579</t>
  </si>
  <si>
    <t>Vodorovná doprava vybouraných hmot bez naložení, ale se složením a s hrubým urovnáním na vzdálenost Příplatek k ceně za každý další i započatý 1 km přes 1 km</t>
  </si>
  <si>
    <t>1318200794</t>
  </si>
  <si>
    <t>https://podminky.urs.cz/item/CS_URS_2022_01/997221579</t>
  </si>
  <si>
    <t>19*1,475</t>
  </si>
  <si>
    <t>20</t>
  </si>
  <si>
    <t>997221645</t>
  </si>
  <si>
    <t>Poplatek za uložení stavebního odpadu na skládce (skládkovné) asfaltového bez obsahu dehtu zatříděného do Katalogu odpadů pod kódem 17 03 02</t>
  </si>
  <si>
    <t>1377948456</t>
  </si>
  <si>
    <t>https://podminky.urs.cz/item/CS_URS_2022_01/997221645</t>
  </si>
  <si>
    <t>0.245</t>
  </si>
  <si>
    <t>997221655</t>
  </si>
  <si>
    <t>Poplatek za uložení stavebního odpadu na skládce (skládkovné) zeminy a kamení zatříděného do Katalogu odpadů pod kódem 17 05 04</t>
  </si>
  <si>
    <t>1542848734</t>
  </si>
  <si>
    <t>https://podminky.urs.cz/item/CS_URS_2022_01/997221655</t>
  </si>
  <si>
    <t>1.23</t>
  </si>
  <si>
    <t>PSV</t>
  </si>
  <si>
    <t>Práce a dodávky PSV</t>
  </si>
  <si>
    <t>741</t>
  </si>
  <si>
    <t>Elektroinstalace - silnoproud</t>
  </si>
  <si>
    <t>22</t>
  </si>
  <si>
    <t>741122122</t>
  </si>
  <si>
    <t>Montáž kabelů měděných bez ukončení uložených v trubkách zatažených plných kulatých nebo bezhalogenových (např. CYKY) počtu a průřezu žil 3x1,5 až 6 mm2</t>
  </si>
  <si>
    <t>458322377</t>
  </si>
  <si>
    <t>https://podminky.urs.cz/item/CS_URS_2022_01/741122122</t>
  </si>
  <si>
    <t>40</t>
  </si>
  <si>
    <t>23</t>
  </si>
  <si>
    <t>34111036</t>
  </si>
  <si>
    <t>kabel instalační jádro Cu plné izolace PVC plášť PVC 450/750V (CYKY) 3x2,5mm2</t>
  </si>
  <si>
    <t>32</t>
  </si>
  <si>
    <t>-143548100</t>
  </si>
  <si>
    <t>40*1,2 'Přepočtené koeficientem množství</t>
  </si>
  <si>
    <t>Práce a dodávky M</t>
  </si>
  <si>
    <t>21-M</t>
  </si>
  <si>
    <t>Elektromontáže</t>
  </si>
  <si>
    <t>24</t>
  </si>
  <si>
    <t>210220002</t>
  </si>
  <si>
    <t>Montáž uzemňovacího vedení s upevněním, propojením a připojením pomocí svorek na povrchu vodičů FeZn drátem nebo lanem průměru do 10 mm</t>
  </si>
  <si>
    <t>-1685235574</t>
  </si>
  <si>
    <t>https://podminky.urs.cz/item/CS_URS_2022_01/210220002</t>
  </si>
  <si>
    <t>25</t>
  </si>
  <si>
    <t>35441073</t>
  </si>
  <si>
    <t>drát D 10mm FeZn</t>
  </si>
  <si>
    <t>kg</t>
  </si>
  <si>
    <t>256</t>
  </si>
  <si>
    <t>580641620</t>
  </si>
  <si>
    <t>40/1,61</t>
  </si>
  <si>
    <t>26</t>
  </si>
  <si>
    <t>210280211</t>
  </si>
  <si>
    <t>Měření zemních odporů zemniče prvního nebo samostatného</t>
  </si>
  <si>
    <t>kus</t>
  </si>
  <si>
    <t>585067628</t>
  </si>
  <si>
    <t>https://podminky.urs.cz/item/CS_URS_2022_01/210280211</t>
  </si>
  <si>
    <t>27</t>
  </si>
  <si>
    <t>460510064RO1</t>
  </si>
  <si>
    <t>montáž chránička 50</t>
  </si>
  <si>
    <t>518188654</t>
  </si>
  <si>
    <t>28</t>
  </si>
  <si>
    <t>286R00</t>
  </si>
  <si>
    <t>Chránička HDPE/LDPE 100 mm ČSN EN 61386-24</t>
  </si>
  <si>
    <t>-247015834</t>
  </si>
  <si>
    <t>29</t>
  </si>
  <si>
    <t>286R002</t>
  </si>
  <si>
    <t>Chránička HDPE/LDPE 50</t>
  </si>
  <si>
    <t>2037446201</t>
  </si>
  <si>
    <t>Poznámka k položce:_x000d_
barva červená, vstup do lamp</t>
  </si>
  <si>
    <t>30</t>
  </si>
  <si>
    <t>460510064RO2</t>
  </si>
  <si>
    <t>montáž chránička 100</t>
  </si>
  <si>
    <t>584961072</t>
  </si>
  <si>
    <t>5*2</t>
  </si>
  <si>
    <t>31</t>
  </si>
  <si>
    <t>745904111ROO</t>
  </si>
  <si>
    <t>Ostatní práce při montáži vodičů, šňůr a kabelů Příplatek k cenám montáže vodičů a kabelů za zatahování vodičů a kabelů do tvárnicových tras s komorami nebo do kolektorů, hmotnosti do 0,75 kg</t>
  </si>
  <si>
    <t>381824952</t>
  </si>
  <si>
    <t>40+10</t>
  </si>
  <si>
    <t>Pol1</t>
  </si>
  <si>
    <t>montáž závory</t>
  </si>
  <si>
    <t>1936965009</t>
  </si>
  <si>
    <t>33</t>
  </si>
  <si>
    <t>Pol10</t>
  </si>
  <si>
    <t>instalační krabice pro 2 moduly</t>
  </si>
  <si>
    <t>-99746473</t>
  </si>
  <si>
    <t>34</t>
  </si>
  <si>
    <t>Pol11</t>
  </si>
  <si>
    <t>montážní deska pro 2 moduly</t>
  </si>
  <si>
    <t>-2069796796</t>
  </si>
  <si>
    <t>35</t>
  </si>
  <si>
    <t>Pol12</t>
  </si>
  <si>
    <t>modul 5 tlačítek pro IP</t>
  </si>
  <si>
    <t>763971212</t>
  </si>
  <si>
    <t>36</t>
  </si>
  <si>
    <t>Pol13</t>
  </si>
  <si>
    <t>základní IP jednotka s HD kamerou a podporou LTE, SIP, POE (bez SIM karty)</t>
  </si>
  <si>
    <t>621161396</t>
  </si>
  <si>
    <t>37</t>
  </si>
  <si>
    <t>Pol14</t>
  </si>
  <si>
    <t>Licence webového rozhraní pro administraci SPZ (autonomní provoz)</t>
  </si>
  <si>
    <t>-696750558</t>
  </si>
  <si>
    <t>38</t>
  </si>
  <si>
    <t>Pol15</t>
  </si>
  <si>
    <t>relé ke kameře rozpoznávání SPZ</t>
  </si>
  <si>
    <t>-2013426007</t>
  </si>
  <si>
    <t>39</t>
  </si>
  <si>
    <t>Pol16</t>
  </si>
  <si>
    <t>antivandal totem pro kameru SPZ, barva RAL</t>
  </si>
  <si>
    <t>445877143</t>
  </si>
  <si>
    <t>Pol17</t>
  </si>
  <si>
    <t>IP kamera s IR přísvitem pro rozpoznávání RZ (SPZ) (varianta DOME)</t>
  </si>
  <si>
    <t>1151547738</t>
  </si>
  <si>
    <t>41</t>
  </si>
  <si>
    <t>Pol18</t>
  </si>
  <si>
    <t>návin indukční smyčky (se zapravení do vozovky)</t>
  </si>
  <si>
    <t>1155379773</t>
  </si>
  <si>
    <t>Pol19</t>
  </si>
  <si>
    <t>1-k.indukční det.vozidel</t>
  </si>
  <si>
    <t>816132099</t>
  </si>
  <si>
    <t>Poznámka k položce:_x000d_
- funkce přítomnostní, bezpečnostní, zavírací</t>
  </si>
  <si>
    <t>43</t>
  </si>
  <si>
    <t>Pol2</t>
  </si>
  <si>
    <t>montáž SPZ kamery</t>
  </si>
  <si>
    <t>81213077</t>
  </si>
  <si>
    <t>44</t>
  </si>
  <si>
    <t>Pol20</t>
  </si>
  <si>
    <t>Rameno závory, délka 4m</t>
  </si>
  <si>
    <t>1749860757</t>
  </si>
  <si>
    <t>45</t>
  </si>
  <si>
    <t>Pol21</t>
  </si>
  <si>
    <t>Kotevní sada závory</t>
  </si>
  <si>
    <t>1106971206</t>
  </si>
  <si>
    <t>46</t>
  </si>
  <si>
    <t>Pol22</t>
  </si>
  <si>
    <t>Aut. závora pro intenzivní provoz, max.6 m, čas otevření 2 -4s. (nastavitelný), frekv. měnič, automatické odblokování závory při výpadku napájení (není řešeno pomocí AKU)</t>
  </si>
  <si>
    <t>13526882</t>
  </si>
  <si>
    <t>47</t>
  </si>
  <si>
    <t>Pol3</t>
  </si>
  <si>
    <t>montáž sloupku + IP interkomu</t>
  </si>
  <si>
    <t>1465568195</t>
  </si>
  <si>
    <t>48</t>
  </si>
  <si>
    <t>Pol4</t>
  </si>
  <si>
    <t>oživení, zprovoznění</t>
  </si>
  <si>
    <t>1555813910</t>
  </si>
  <si>
    <t>49</t>
  </si>
  <si>
    <t>Pol5</t>
  </si>
  <si>
    <t>doprava</t>
  </si>
  <si>
    <t>-1786896680</t>
  </si>
  <si>
    <t>50</t>
  </si>
  <si>
    <t>Pol6</t>
  </si>
  <si>
    <t>Roční kredit pro 2x Smartphone - 2N Mobile Video</t>
  </si>
  <si>
    <t>992319086</t>
  </si>
  <si>
    <t>51</t>
  </si>
  <si>
    <t>Pol7</t>
  </si>
  <si>
    <t>sloupek pro interkom/čtečku , výška 120 cm</t>
  </si>
  <si>
    <t>1987297436</t>
  </si>
  <si>
    <t>52</t>
  </si>
  <si>
    <t>Pol8</t>
  </si>
  <si>
    <t>napájecí zdroj IP jednotky</t>
  </si>
  <si>
    <t>1083319954</t>
  </si>
  <si>
    <t>53</t>
  </si>
  <si>
    <t>Pol9</t>
  </si>
  <si>
    <t>rámeček pro 2 moduly</t>
  </si>
  <si>
    <t>-40681477</t>
  </si>
  <si>
    <t>54</t>
  </si>
  <si>
    <t>HZS</t>
  </si>
  <si>
    <t>Montáže závor a stojanu čtečky na betonový základ včetně napojení na el.</t>
  </si>
  <si>
    <t>hod</t>
  </si>
  <si>
    <t>55</t>
  </si>
  <si>
    <t>MTS.1</t>
  </si>
  <si>
    <t>na dopravu a obal</t>
  </si>
  <si>
    <t>taxa</t>
  </si>
  <si>
    <t>56</t>
  </si>
  <si>
    <t>MTS.4</t>
  </si>
  <si>
    <t>drobný materiál k montáži</t>
  </si>
  <si>
    <t>sada</t>
  </si>
  <si>
    <t>57</t>
  </si>
  <si>
    <t>O</t>
  </si>
  <si>
    <t>Ostatní náklady (ubytování techniků)</t>
  </si>
  <si>
    <t>58</t>
  </si>
  <si>
    <t>O.1</t>
  </si>
  <si>
    <t>Servisní výjezdy k montáži (dodavatell)</t>
  </si>
  <si>
    <t>59</t>
  </si>
  <si>
    <t>Pol323</t>
  </si>
  <si>
    <t>Revize elektro</t>
  </si>
  <si>
    <t>46-M</t>
  </si>
  <si>
    <t>Zemní práce při extr.mont.pracích</t>
  </si>
  <si>
    <t>60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</si>
  <si>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</si>
  <si>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</si>
  <si>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1439056804</t>
  </si>
  <si>
    <t>https://podminky.urs.cz/item/CS_URS_2022_01/113106023</t>
  </si>
  <si>
    <t>61</t>
  </si>
  <si>
    <t>120001101ROO</t>
  </si>
  <si>
    <t>Příplatek k cenám vykopávek za ztížení vykopávky v blízkosti podzemního vedení nebo výbušnin v horninách jakékoliv třídy</t>
  </si>
  <si>
    <t>647109231</t>
  </si>
  <si>
    <t>https://podminky.urs.cz/item/CS_URS_2022_01/120001101ROO</t>
  </si>
  <si>
    <t xml:space="preserve">Poznámka k položce:_x000d_
cena zahrnuje ruční práce i blízkosti stromů a jejich kořenů a blízkosti trasy kabelu_x000d_
Orientační cena z nabídek firem </t>
  </si>
  <si>
    <t>20*0.5*0.5</t>
  </si>
  <si>
    <t>62</t>
  </si>
  <si>
    <t>120901103R</t>
  </si>
  <si>
    <t>prorazení otvoru ve zdivu</t>
  </si>
  <si>
    <t>1547733234</t>
  </si>
  <si>
    <t>63</t>
  </si>
  <si>
    <t>121101101</t>
  </si>
  <si>
    <t>Sejmutí ornice nebo lesní půdy s vodorovným přemístěním na hromady v místě upotřebení nebo na dočasné či trvalé skládky se složením, na vzdálenost do 50 m</t>
  </si>
  <si>
    <t>-342036875</t>
  </si>
  <si>
    <t>25*0,2*0,5</t>
  </si>
  <si>
    <t>181301106</t>
  </si>
  <si>
    <t>Rozprostření a urovnání ornice v rovině nebo ve svahu sklonu do 1:5 při souvislé ploše do 500 m2, tl. vrstvy přes 300 do 400 mm</t>
  </si>
  <si>
    <t>-1173309744</t>
  </si>
  <si>
    <t>25*0,5</t>
  </si>
  <si>
    <t>65</t>
  </si>
  <si>
    <t>181411131</t>
  </si>
  <si>
    <t>Založení trávníku na půdě předem připravené plochy do 1000 m2 výsevem včetně utažení parkového v rovině nebo na svahu do 1:5</t>
  </si>
  <si>
    <t>-1163293108</t>
  </si>
  <si>
    <t>https://podminky.urs.cz/item/CS_URS_2022_01/181411131</t>
  </si>
  <si>
    <t>12,5</t>
  </si>
  <si>
    <t>66</t>
  </si>
  <si>
    <t>005724100</t>
  </si>
  <si>
    <t>osivo směs travní parková</t>
  </si>
  <si>
    <t>2000702434</t>
  </si>
  <si>
    <t>12,5/20</t>
  </si>
  <si>
    <t>67</t>
  </si>
  <si>
    <t>181951102</t>
  </si>
  <si>
    <t>Úprava pláně vyrovnáním výškových rozdílů v hornině tř. 1 až 4 se zhutněním</t>
  </si>
  <si>
    <t>-825717211</t>
  </si>
  <si>
    <t>Poznámka k položce:_x000d_
na min. Edef,2= 45MPa.</t>
  </si>
  <si>
    <t>68</t>
  </si>
  <si>
    <t>460010025R</t>
  </si>
  <si>
    <t>Vytyčení trasy inženýrských sítí v zastavěném prostoru</t>
  </si>
  <si>
    <t>kompl</t>
  </si>
  <si>
    <t>429242892</t>
  </si>
  <si>
    <t>69</t>
  </si>
  <si>
    <t>460050024R</t>
  </si>
  <si>
    <t>Hloubení nezapažených jam ručně v hornině tř 4</t>
  </si>
  <si>
    <t>-1003804247</t>
  </si>
  <si>
    <t>Poznámka k položce:_x000d_
základy do hloubky 80 cm</t>
  </si>
  <si>
    <t>70</t>
  </si>
  <si>
    <t>460080013</t>
  </si>
  <si>
    <t>Základové konstrukce základ bez bednění do rostlé zeminy z monolitického betonu tř. C 12/15</t>
  </si>
  <si>
    <t>1336261145</t>
  </si>
  <si>
    <t>https://podminky.urs.cz/item/CS_URS_2022_01/460080013</t>
  </si>
  <si>
    <t>0,5*0,5*0,8*3</t>
  </si>
  <si>
    <t>3,5*0,2</t>
  </si>
  <si>
    <t>Součet</t>
  </si>
  <si>
    <t>71</t>
  </si>
  <si>
    <t>460150844</t>
  </si>
  <si>
    <t>Hloubení zapažených i nezapažených kabelových rýh ručně včetně urovnání dna s přemístěním výkopku do vzdálenosti 3 m od okraje jámy nebo s naložením na dopravní prostředek šířky 80 cm hloubky 80 cm v hornině třídy těžitelnosti II skupiny 4</t>
  </si>
  <si>
    <t>-1743817946</t>
  </si>
  <si>
    <t>https://podminky.urs.cz/item/CS_URS_2022_01/460150844</t>
  </si>
  <si>
    <t>72</t>
  </si>
  <si>
    <t>460150864</t>
  </si>
  <si>
    <t>Hloubení zapažených i nezapažených kabelových rýh ručně včetně urovnání dna s přemístěním výkopku do vzdálenosti 3 m od okraje jámy nebo s naložením na dopravní prostředek šířky 80 cm hloubky 100 cm v hornině třídy těžitelnosti II skupiny 4</t>
  </si>
  <si>
    <t>-2118111039</t>
  </si>
  <si>
    <t>https://podminky.urs.cz/item/CS_URS_2022_01/460150864</t>
  </si>
  <si>
    <t>73</t>
  </si>
  <si>
    <t>460421114R</t>
  </si>
  <si>
    <t>Kabelové lože včetně podsypu, zhutnění a urovnání povrchu z písku nebo štěrkopísku tloušťky 10 cm nad kabel zakryté cihlami, na šířku lože do 80 cm</t>
  </si>
  <si>
    <t>-35323601</t>
  </si>
  <si>
    <t>74</t>
  </si>
  <si>
    <t>460560824</t>
  </si>
  <si>
    <t>Zásyp kabelových rýh ručně s přemístění sypaniny ze vzdálenosti do 10 m, s uložením výkopku ve vrstvách včetně zhutnění a úpravy povrchu šířky 80 cm hloubky 60 cm z horniny třídy těžitelnosti II skupiny 4</t>
  </si>
  <si>
    <t>-573644324</t>
  </si>
  <si>
    <t>https://podminky.urs.cz/item/CS_URS_2022_01/460560824</t>
  </si>
  <si>
    <t>102.2 - VRN</t>
  </si>
  <si>
    <t>Ing. Lucie Dvořáková</t>
  </si>
  <si>
    <t>VRN - Vedlejší rozpočtové náklady</t>
  </si>
  <si>
    <t xml:space="preserve">    0 - Vedlejší rozpočtové náklady</t>
  </si>
  <si>
    <t>Vedlejší rozpočtové náklady</t>
  </si>
  <si>
    <t>010001000</t>
  </si>
  <si>
    <t>Základní rozdělení průvodních činností a nákladů průzkumné geodetické a projektové práce</t>
  </si>
  <si>
    <t>Kč</t>
  </si>
  <si>
    <t>1024</t>
  </si>
  <si>
    <t>-349185788</t>
  </si>
  <si>
    <t xml:space="preserve">Poznámka k položce:_x000d_
V této položce jsou zahrnuty také náklady na zkoušky vylouhovatelnosti před uložením na skládku.   Dále náklady související se zjištěním výskytu sítí - sondy, zaměření.Přechodné dopravní značení.Geometrický plán. Geotechnický dozor na stavbě včetně zkoušek únosnosti. Vypracování dokumentace skutečného provedení, geodetické zaměření skutečného provedení._x000d_
_x000d_
 </t>
  </si>
  <si>
    <t>020001000</t>
  </si>
  <si>
    <t xml:space="preserve">Základní rozdělení průvodních činností a nákladů příprava staveniště. </t>
  </si>
  <si>
    <t>875011108</t>
  </si>
  <si>
    <t>Poznámka k položce:_x000d_
Vytvoření provizorní cesty</t>
  </si>
  <si>
    <t>030001000</t>
  </si>
  <si>
    <t>Základní rozdělení průvodních činností a nákladů zařízení staveniště</t>
  </si>
  <si>
    <t>1167454880</t>
  </si>
  <si>
    <t>Poznámka k položce:_x000d_
Vybavení staveniště, zabezpečení staveniště, zrušení staveniště,....</t>
  </si>
  <si>
    <t>040001000</t>
  </si>
  <si>
    <t>Základní rozdělení průvodních činností a nákladů inženýrská činnost</t>
  </si>
  <si>
    <t>-40308985</t>
  </si>
  <si>
    <t>060001000</t>
  </si>
  <si>
    <t>Základní rozdělení průvodních činností a nákladů územní vlivy</t>
  </si>
  <si>
    <t>-2080741440</t>
  </si>
  <si>
    <t>Poznámka k položce:_x000d_
Obsahuje třeba zajištění materiálů na mezideponii. Čerpání vody ze staveniště, špatné klimatické podmínky a i jiné vlivy. Dále se jedná o stísněné podmínky a další vlivy. Výskyt kořenového systému stromu, ochrana tohoto stromu.</t>
  </si>
  <si>
    <t>070001000</t>
  </si>
  <si>
    <t>Základní rozdělení průvodních činností a nákladů provozní vlivy</t>
  </si>
  <si>
    <t>-1854141009</t>
  </si>
  <si>
    <t xml:space="preserve">Poznámka k položce:_x000d_
Tato položka zapracovává mimo jiné náklady související s pracemi v ochranných pásmech sítí a domů.  Zajištěn přístup ke všem objektům po celou dobu realizace stavby. Doprava silničních vozidel a chodců</t>
  </si>
  <si>
    <t>080001000</t>
  </si>
  <si>
    <t>Základní rozdělení průvodních činností a nákladů přesun stavebních kapacit</t>
  </si>
  <si>
    <t>-269895474</t>
  </si>
  <si>
    <t>090001000</t>
  </si>
  <si>
    <t>Základní rozdělení průvodních činností a nákladů ostatní náklady</t>
  </si>
  <si>
    <t>262144</t>
  </si>
  <si>
    <t>25563963</t>
  </si>
  <si>
    <t xml:space="preserve">Poznámka k položce:_x000d_
 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</si>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</sst>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7441" TargetMode="External" /><Relationship Id="rId2" Type="http://schemas.openxmlformats.org/officeDocument/2006/relationships/hyperlink" Target="https://podminky.urs.cz/item/CS_URS_2022_01/113107523" TargetMode="External" /><Relationship Id="rId3" Type="http://schemas.openxmlformats.org/officeDocument/2006/relationships/hyperlink" Target="https://podminky.urs.cz/item/CS_URS_2022_01/564920512" TargetMode="External" /><Relationship Id="rId4" Type="http://schemas.openxmlformats.org/officeDocument/2006/relationships/hyperlink" Target="https://podminky.urs.cz/item/CS_URS_2022_01/573211111" TargetMode="External" /><Relationship Id="rId5" Type="http://schemas.openxmlformats.org/officeDocument/2006/relationships/hyperlink" Target="https://podminky.urs.cz/item/CS_URS_2022_01/596211120" TargetMode="External" /><Relationship Id="rId6" Type="http://schemas.openxmlformats.org/officeDocument/2006/relationships/hyperlink" Target="https://podminky.urs.cz/item/CS_URS_2022_01/916131213" TargetMode="External" /><Relationship Id="rId7" Type="http://schemas.openxmlformats.org/officeDocument/2006/relationships/hyperlink" Target="https://podminky.urs.cz/item/CS_URS_2022_01/919112222" TargetMode="External" /><Relationship Id="rId8" Type="http://schemas.openxmlformats.org/officeDocument/2006/relationships/hyperlink" Target="https://podminky.urs.cz/item/CS_URS_2022_01/919121121" TargetMode="External" /><Relationship Id="rId9" Type="http://schemas.openxmlformats.org/officeDocument/2006/relationships/hyperlink" Target="https://podminky.urs.cz/item/CS_URS_2022_01/919731121" TargetMode="External" /><Relationship Id="rId10" Type="http://schemas.openxmlformats.org/officeDocument/2006/relationships/hyperlink" Target="https://podminky.urs.cz/item/CS_URS_2022_01/919735112" TargetMode="External" /><Relationship Id="rId11" Type="http://schemas.openxmlformats.org/officeDocument/2006/relationships/hyperlink" Target="https://podminky.urs.cz/item/CS_URS_2022_01/997221571" TargetMode="External" /><Relationship Id="rId12" Type="http://schemas.openxmlformats.org/officeDocument/2006/relationships/hyperlink" Target="https://podminky.urs.cz/item/CS_URS_2022_01/997221579" TargetMode="External" /><Relationship Id="rId13" Type="http://schemas.openxmlformats.org/officeDocument/2006/relationships/hyperlink" Target="https://podminky.urs.cz/item/CS_URS_2022_01/997221645" TargetMode="External" /><Relationship Id="rId14" Type="http://schemas.openxmlformats.org/officeDocument/2006/relationships/hyperlink" Target="https://podminky.urs.cz/item/CS_URS_2022_01/997221655" TargetMode="External" /><Relationship Id="rId15" Type="http://schemas.openxmlformats.org/officeDocument/2006/relationships/hyperlink" Target="https://podminky.urs.cz/item/CS_URS_2022_01/741122122" TargetMode="External" /><Relationship Id="rId16" Type="http://schemas.openxmlformats.org/officeDocument/2006/relationships/hyperlink" Target="https://podminky.urs.cz/item/CS_URS_2022_01/210220002" TargetMode="External" /><Relationship Id="rId17" Type="http://schemas.openxmlformats.org/officeDocument/2006/relationships/hyperlink" Target="https://podminky.urs.cz/item/CS_URS_2022_01/210280211" TargetMode="External" /><Relationship Id="rId18" Type="http://schemas.openxmlformats.org/officeDocument/2006/relationships/hyperlink" Target="https://podminky.urs.cz/item/CS_URS_2022_01/113106023" TargetMode="External" /><Relationship Id="rId19" Type="http://schemas.openxmlformats.org/officeDocument/2006/relationships/hyperlink" Target="https://podminky.urs.cz/item/CS_URS_2022_01/120001101ROO" TargetMode="External" /><Relationship Id="rId20" Type="http://schemas.openxmlformats.org/officeDocument/2006/relationships/hyperlink" Target="https://podminky.urs.cz/item/CS_URS_2022_01/181411131" TargetMode="External" /><Relationship Id="rId21" Type="http://schemas.openxmlformats.org/officeDocument/2006/relationships/hyperlink" Target="https://podminky.urs.cz/item/CS_URS_2022_01/460080013" TargetMode="External" /><Relationship Id="rId22" Type="http://schemas.openxmlformats.org/officeDocument/2006/relationships/hyperlink" Target="https://podminky.urs.cz/item/CS_URS_2022_01/460150844" TargetMode="External" /><Relationship Id="rId23" Type="http://schemas.openxmlformats.org/officeDocument/2006/relationships/hyperlink" Target="https://podminky.urs.cz/item/CS_URS_2022_01/460150864" TargetMode="External" /><Relationship Id="rId24" Type="http://schemas.openxmlformats.org/officeDocument/2006/relationships/hyperlink" Target="https://podminky.urs.cz/item/CS_URS_2022_01/460560824" TargetMode="External" /><Relationship Id="rId2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29.28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4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6" t="s">
        <v>28</v>
      </c>
      <c r="AL9" s="22"/>
      <c r="AM9" s="22"/>
      <c r="AN9" s="34" t="s">
        <v>29</v>
      </c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30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31</v>
      </c>
      <c r="AL10" s="22"/>
      <c r="AM10" s="22"/>
      <c r="AN10" s="27" t="s">
        <v>32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33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34</v>
      </c>
      <c r="AL11" s="22"/>
      <c r="AM11" s="22"/>
      <c r="AN11" s="27" t="s">
        <v>32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35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31</v>
      </c>
      <c r="AL13" s="22"/>
      <c r="AM13" s="22"/>
      <c r="AN13" s="35" t="s">
        <v>36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5" t="s">
        <v>36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2" t="s">
        <v>34</v>
      </c>
      <c r="AL14" s="22"/>
      <c r="AM14" s="22"/>
      <c r="AN14" s="35" t="s">
        <v>36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37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31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38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34</v>
      </c>
      <c r="AL17" s="22"/>
      <c r="AM17" s="22"/>
      <c r="AN17" s="27" t="s">
        <v>32</v>
      </c>
      <c r="AO17" s="22"/>
      <c r="AP17" s="22"/>
      <c r="AQ17" s="22"/>
      <c r="AR17" s="20"/>
      <c r="BE17" s="31"/>
      <c r="BS17" s="17" t="s">
        <v>39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40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31</v>
      </c>
      <c r="AL19" s="22"/>
      <c r="AM19" s="22"/>
      <c r="AN19" s="27" t="s">
        <v>41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42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34</v>
      </c>
      <c r="AL20" s="22"/>
      <c r="AM20" s="22"/>
      <c r="AN20" s="27" t="s">
        <v>32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7" t="s">
        <v>44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2"/>
      <c r="AQ25" s="22"/>
      <c r="AR25" s="20"/>
      <c r="BE25" s="31"/>
    </row>
    <row r="26" s="2" customFormat="1" ht="25.92" customHeight="1">
      <c r="A26" s="39"/>
      <c r="B26" s="40"/>
      <c r="C26" s="41"/>
      <c r="D26" s="42" t="s">
        <v>45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1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1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48</v>
      </c>
      <c r="AL28" s="46"/>
      <c r="AM28" s="46"/>
      <c r="AN28" s="46"/>
      <c r="AO28" s="46"/>
      <c r="AP28" s="41"/>
      <c r="AQ28" s="41"/>
      <c r="AR28" s="45"/>
      <c r="BE28" s="31"/>
    </row>
    <row r="29" s="3" customFormat="1" ht="14.4" customHeight="1">
      <c r="A29" s="3"/>
      <c r="B29" s="47"/>
      <c r="C29" s="48"/>
      <c r="D29" s="32" t="s">
        <v>49</v>
      </c>
      <c r="E29" s="48"/>
      <c r="F29" s="32" t="s">
        <v>50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2" t="s">
        <v>51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2" t="s">
        <v>52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2" t="s">
        <v>53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2" t="s">
        <v>54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56</v>
      </c>
      <c r="U35" s="55"/>
      <c r="V35" s="55"/>
      <c r="W35" s="55"/>
      <c r="X35" s="57" t="s">
        <v>57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3" t="s">
        <v>58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2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102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Zpracování projektu na závoru na silnici Na Spálence pozemek par. č. 494/2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2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Kolín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2" t="s">
        <v>24</v>
      </c>
      <c r="AJ47" s="41"/>
      <c r="AK47" s="41"/>
      <c r="AL47" s="41"/>
      <c r="AM47" s="73" t="str">
        <f>IF(AN8= "","",AN8)</f>
        <v>9. 11. 2022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2" t="s">
        <v>30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Kolín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2" t="s">
        <v>37</v>
      </c>
      <c r="AJ49" s="41"/>
      <c r="AK49" s="41"/>
      <c r="AL49" s="41"/>
      <c r="AM49" s="74" t="str">
        <f>IF(E17="","",E17)</f>
        <v>Tomáš Dvořák</v>
      </c>
      <c r="AN49" s="65"/>
      <c r="AO49" s="65"/>
      <c r="AP49" s="65"/>
      <c r="AQ49" s="41"/>
      <c r="AR49" s="45"/>
      <c r="AS49" s="75" t="s">
        <v>59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2" t="s">
        <v>35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2" t="s">
        <v>40</v>
      </c>
      <c r="AJ50" s="41"/>
      <c r="AK50" s="41"/>
      <c r="AL50" s="41"/>
      <c r="AM50" s="74" t="str">
        <f>IF(E20="","",E20)</f>
        <v>S4A,s.r.o.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60</v>
      </c>
      <c r="D52" s="88"/>
      <c r="E52" s="88"/>
      <c r="F52" s="88"/>
      <c r="G52" s="88"/>
      <c r="H52" s="89"/>
      <c r="I52" s="90" t="s">
        <v>61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62</v>
      </c>
      <c r="AH52" s="88"/>
      <c r="AI52" s="88"/>
      <c r="AJ52" s="88"/>
      <c r="AK52" s="88"/>
      <c r="AL52" s="88"/>
      <c r="AM52" s="88"/>
      <c r="AN52" s="90" t="s">
        <v>63</v>
      </c>
      <c r="AO52" s="88"/>
      <c r="AP52" s="88"/>
      <c r="AQ52" s="92" t="s">
        <v>64</v>
      </c>
      <c r="AR52" s="45"/>
      <c r="AS52" s="93" t="s">
        <v>65</v>
      </c>
      <c r="AT52" s="94" t="s">
        <v>66</v>
      </c>
      <c r="AU52" s="94" t="s">
        <v>67</v>
      </c>
      <c r="AV52" s="94" t="s">
        <v>68</v>
      </c>
      <c r="AW52" s="94" t="s">
        <v>69</v>
      </c>
      <c r="AX52" s="94" t="s">
        <v>70</v>
      </c>
      <c r="AY52" s="94" t="s">
        <v>71</v>
      </c>
      <c r="AZ52" s="94" t="s">
        <v>72</v>
      </c>
      <c r="BA52" s="94" t="s">
        <v>73</v>
      </c>
      <c r="BB52" s="94" t="s">
        <v>74</v>
      </c>
      <c r="BC52" s="94" t="s">
        <v>75</v>
      </c>
      <c r="BD52" s="95" t="s">
        <v>76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32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78</v>
      </c>
      <c r="BT54" s="110" t="s">
        <v>79</v>
      </c>
      <c r="BU54" s="111" t="s">
        <v>80</v>
      </c>
      <c r="BV54" s="110" t="s">
        <v>81</v>
      </c>
      <c r="BW54" s="110" t="s">
        <v>5</v>
      </c>
      <c r="BX54" s="110" t="s">
        <v>82</v>
      </c>
      <c r="CL54" s="110" t="s">
        <v>19</v>
      </c>
    </row>
    <row r="55" s="7" customFormat="1" ht="16.5" customHeight="1">
      <c r="A55" s="112" t="s">
        <v>83</v>
      </c>
      <c r="B55" s="113"/>
      <c r="C55" s="114"/>
      <c r="D55" s="115" t="s">
        <v>84</v>
      </c>
      <c r="E55" s="115"/>
      <c r="F55" s="115"/>
      <c r="G55" s="115"/>
      <c r="H55" s="115"/>
      <c r="I55" s="116"/>
      <c r="J55" s="115" t="s">
        <v>85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'102.1 - Vjedová brána'!J30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86</v>
      </c>
      <c r="AR55" s="119"/>
      <c r="AS55" s="120">
        <v>0</v>
      </c>
      <c r="AT55" s="121">
        <f>ROUND(SUM(AV55:AW55),2)</f>
        <v>0</v>
      </c>
      <c r="AU55" s="122">
        <f>'102.1 - Vjedová brána'!P90</f>
        <v>0</v>
      </c>
      <c r="AV55" s="121">
        <f>'102.1 - Vjedová brána'!J33</f>
        <v>0</v>
      </c>
      <c r="AW55" s="121">
        <f>'102.1 - Vjedová brána'!J34</f>
        <v>0</v>
      </c>
      <c r="AX55" s="121">
        <f>'102.1 - Vjedová brána'!J35</f>
        <v>0</v>
      </c>
      <c r="AY55" s="121">
        <f>'102.1 - Vjedová brána'!J36</f>
        <v>0</v>
      </c>
      <c r="AZ55" s="121">
        <f>'102.1 - Vjedová brána'!F33</f>
        <v>0</v>
      </c>
      <c r="BA55" s="121">
        <f>'102.1 - Vjedová brána'!F34</f>
        <v>0</v>
      </c>
      <c r="BB55" s="121">
        <f>'102.1 - Vjedová brána'!F35</f>
        <v>0</v>
      </c>
      <c r="BC55" s="121">
        <f>'102.1 - Vjedová brána'!F36</f>
        <v>0</v>
      </c>
      <c r="BD55" s="123">
        <f>'102.1 - Vjedová brána'!F37</f>
        <v>0</v>
      </c>
      <c r="BE55" s="7"/>
      <c r="BT55" s="124" t="s">
        <v>87</v>
      </c>
      <c r="BV55" s="124" t="s">
        <v>81</v>
      </c>
      <c r="BW55" s="124" t="s">
        <v>88</v>
      </c>
      <c r="BX55" s="124" t="s">
        <v>5</v>
      </c>
      <c r="CL55" s="124" t="s">
        <v>19</v>
      </c>
      <c r="CM55" s="124" t="s">
        <v>21</v>
      </c>
    </row>
    <row r="56" s="7" customFormat="1" ht="16.5" customHeight="1">
      <c r="A56" s="112" t="s">
        <v>83</v>
      </c>
      <c r="B56" s="113"/>
      <c r="C56" s="114"/>
      <c r="D56" s="115" t="s">
        <v>89</v>
      </c>
      <c r="E56" s="115"/>
      <c r="F56" s="115"/>
      <c r="G56" s="115"/>
      <c r="H56" s="115"/>
      <c r="I56" s="116"/>
      <c r="J56" s="115" t="s">
        <v>90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'102.2 - VRN'!J30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91</v>
      </c>
      <c r="AR56" s="119"/>
      <c r="AS56" s="125">
        <v>0</v>
      </c>
      <c r="AT56" s="126">
        <f>ROUND(SUM(AV56:AW56),2)</f>
        <v>0</v>
      </c>
      <c r="AU56" s="127">
        <f>'102.2 - VRN'!P81</f>
        <v>0</v>
      </c>
      <c r="AV56" s="126">
        <f>'102.2 - VRN'!J33</f>
        <v>0</v>
      </c>
      <c r="AW56" s="126">
        <f>'102.2 - VRN'!J34</f>
        <v>0</v>
      </c>
      <c r="AX56" s="126">
        <f>'102.2 - VRN'!J35</f>
        <v>0</v>
      </c>
      <c r="AY56" s="126">
        <f>'102.2 - VRN'!J36</f>
        <v>0</v>
      </c>
      <c r="AZ56" s="126">
        <f>'102.2 - VRN'!F33</f>
        <v>0</v>
      </c>
      <c r="BA56" s="126">
        <f>'102.2 - VRN'!F34</f>
        <v>0</v>
      </c>
      <c r="BB56" s="126">
        <f>'102.2 - VRN'!F35</f>
        <v>0</v>
      </c>
      <c r="BC56" s="126">
        <f>'102.2 - VRN'!F36</f>
        <v>0</v>
      </c>
      <c r="BD56" s="128">
        <f>'102.2 - VRN'!F37</f>
        <v>0</v>
      </c>
      <c r="BE56" s="7"/>
      <c r="BT56" s="124" t="s">
        <v>87</v>
      </c>
      <c r="BV56" s="124" t="s">
        <v>81</v>
      </c>
      <c r="BW56" s="124" t="s">
        <v>92</v>
      </c>
      <c r="BX56" s="124" t="s">
        <v>5</v>
      </c>
      <c r="CL56" s="124" t="s">
        <v>19</v>
      </c>
      <c r="CM56" s="124" t="s">
        <v>21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BKSVhOOIwVbgLntpQlJ19GWnuzkmMybC+xmVj009aGBvWna+TaZc3XNa+ayV2HsXdUIRnVt68+kcuNOs9CWoFg==" hashValue="fLxK6bWN4PfDkymUWi7x/n2hBz6iulgfMmS8JiC9bKFx6SXcb2jm/FBl+Rl23UrFzqzKebgOhQ52ote/azUEt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02.1 - Vjedová brána'!C2" display="/"/>
    <hyperlink ref="A56" location="'102.2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21</v>
      </c>
    </row>
    <row r="4" s="1" customFormat="1" ht="24.96" customHeight="1">
      <c r="B4" s="20"/>
      <c r="D4" s="131" t="s">
        <v>93</v>
      </c>
      <c r="L4" s="20"/>
      <c r="M4" s="13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3" t="s">
        <v>16</v>
      </c>
      <c r="L6" s="20"/>
    </row>
    <row r="7" s="1" customFormat="1" ht="16.5" customHeight="1">
      <c r="B7" s="20"/>
      <c r="E7" s="134" t="str">
        <f>'Rekapitulace stavby'!K6</f>
        <v>Zpracování projektu na závoru na silnici Na Spálence pozemek par. č. 494/2</v>
      </c>
      <c r="F7" s="133"/>
      <c r="G7" s="133"/>
      <c r="H7" s="133"/>
      <c r="L7" s="20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32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9. 11. 2022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30</v>
      </c>
      <c r="E14" s="39"/>
      <c r="F14" s="39"/>
      <c r="G14" s="39"/>
      <c r="H14" s="39"/>
      <c r="I14" s="133" t="s">
        <v>31</v>
      </c>
      <c r="J14" s="137" t="s">
        <v>32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33</v>
      </c>
      <c r="F15" s="39"/>
      <c r="G15" s="39"/>
      <c r="H15" s="39"/>
      <c r="I15" s="133" t="s">
        <v>34</v>
      </c>
      <c r="J15" s="137" t="s">
        <v>32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35</v>
      </c>
      <c r="E17" s="39"/>
      <c r="F17" s="39"/>
      <c r="G17" s="39"/>
      <c r="H17" s="39"/>
      <c r="I17" s="133" t="s">
        <v>31</v>
      </c>
      <c r="J17" s="33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37"/>
      <c r="G18" s="137"/>
      <c r="H18" s="137"/>
      <c r="I18" s="133" t="s">
        <v>34</v>
      </c>
      <c r="J18" s="33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37</v>
      </c>
      <c r="E20" s="39"/>
      <c r="F20" s="39"/>
      <c r="G20" s="39"/>
      <c r="H20" s="39"/>
      <c r="I20" s="133" t="s">
        <v>31</v>
      </c>
      <c r="J20" s="137" t="s">
        <v>41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96</v>
      </c>
      <c r="F21" s="39"/>
      <c r="G21" s="39"/>
      <c r="H21" s="39"/>
      <c r="I21" s="133" t="s">
        <v>34</v>
      </c>
      <c r="J21" s="137" t="s">
        <v>32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40</v>
      </c>
      <c r="E23" s="39"/>
      <c r="F23" s="39"/>
      <c r="G23" s="39"/>
      <c r="H23" s="39"/>
      <c r="I23" s="133" t="s">
        <v>31</v>
      </c>
      <c r="J23" s="137" t="s">
        <v>32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97</v>
      </c>
      <c r="F24" s="39"/>
      <c r="G24" s="39"/>
      <c r="H24" s="39"/>
      <c r="I24" s="133" t="s">
        <v>34</v>
      </c>
      <c r="J24" s="137" t="s">
        <v>32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98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45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47</v>
      </c>
      <c r="G32" s="39"/>
      <c r="H32" s="39"/>
      <c r="I32" s="146" t="s">
        <v>46</v>
      </c>
      <c r="J32" s="146" t="s">
        <v>48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49</v>
      </c>
      <c r="E33" s="133" t="s">
        <v>50</v>
      </c>
      <c r="F33" s="148">
        <f>ROUND((SUM(BE90:BE253)),  2)</f>
        <v>0</v>
      </c>
      <c r="G33" s="39"/>
      <c r="H33" s="39"/>
      <c r="I33" s="149">
        <v>0.20999999999999999</v>
      </c>
      <c r="J33" s="148">
        <f>ROUND(((SUM(BE90:BE253))*I33),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51</v>
      </c>
      <c r="F34" s="148">
        <f>ROUND((SUM(BF90:BF253)),  2)</f>
        <v>0</v>
      </c>
      <c r="G34" s="39"/>
      <c r="H34" s="39"/>
      <c r="I34" s="149">
        <v>0.14999999999999999</v>
      </c>
      <c r="J34" s="148">
        <f>ROUND(((SUM(BF90:BF253))*I34),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52</v>
      </c>
      <c r="F35" s="148">
        <f>ROUND((SUM(BG90:BG253)),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53</v>
      </c>
      <c r="F36" s="148">
        <f>ROUND((SUM(BH90:BH253)),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54</v>
      </c>
      <c r="F37" s="148">
        <f>ROUND((SUM(BI90:BI253)),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55</v>
      </c>
      <c r="E39" s="152"/>
      <c r="F39" s="152"/>
      <c r="G39" s="153" t="s">
        <v>56</v>
      </c>
      <c r="H39" s="154" t="s">
        <v>57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3" t="s">
        <v>99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2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Zpracování projektu na závoru na silnici Na Spálence pozemek par. č. 494/2</v>
      </c>
      <c r="F48" s="32"/>
      <c r="G48" s="32"/>
      <c r="H48" s="32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2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102.1 - Vjedová brána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2" t="s">
        <v>22</v>
      </c>
      <c r="D52" s="41"/>
      <c r="E52" s="41"/>
      <c r="F52" s="27" t="str">
        <f>F12</f>
        <v>Kolín</v>
      </c>
      <c r="G52" s="41"/>
      <c r="H52" s="41"/>
      <c r="I52" s="32" t="s">
        <v>24</v>
      </c>
      <c r="J52" s="73" t="str">
        <f>IF(J12="","",J12)</f>
        <v>9. 11. 2022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2" t="s">
        <v>30</v>
      </c>
      <c r="D54" s="41"/>
      <c r="E54" s="41"/>
      <c r="F54" s="27" t="str">
        <f>E15</f>
        <v>Město Kolín</v>
      </c>
      <c r="G54" s="41"/>
      <c r="H54" s="41"/>
      <c r="I54" s="32" t="s">
        <v>37</v>
      </c>
      <c r="J54" s="37" t="str">
        <f>E21</f>
        <v>S4A,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2" t="s">
        <v>35</v>
      </c>
      <c r="D55" s="41"/>
      <c r="E55" s="41"/>
      <c r="F55" s="27" t="str">
        <f>IF(E18="","",E18)</f>
        <v>Vyplň údaj</v>
      </c>
      <c r="G55" s="41"/>
      <c r="H55" s="41"/>
      <c r="I55" s="32" t="s">
        <v>40</v>
      </c>
      <c r="J55" s="37" t="str">
        <f>E24</f>
        <v>Ing. Tomáš Dvořák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100</v>
      </c>
      <c r="D57" s="163"/>
      <c r="E57" s="163"/>
      <c r="F57" s="163"/>
      <c r="G57" s="163"/>
      <c r="H57" s="163"/>
      <c r="I57" s="163"/>
      <c r="J57" s="164" t="s">
        <v>101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77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7" t="s">
        <v>102</v>
      </c>
    </row>
    <row r="60" s="9" customFormat="1" ht="24.96" customHeight="1">
      <c r="A60" s="9"/>
      <c r="B60" s="166"/>
      <c r="C60" s="167"/>
      <c r="D60" s="168" t="s">
        <v>103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104</v>
      </c>
      <c r="E61" s="175"/>
      <c r="F61" s="175"/>
      <c r="G61" s="175"/>
      <c r="H61" s="175"/>
      <c r="I61" s="175"/>
      <c r="J61" s="176">
        <f>J92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105</v>
      </c>
      <c r="E62" s="175"/>
      <c r="F62" s="175"/>
      <c r="G62" s="175"/>
      <c r="H62" s="175"/>
      <c r="I62" s="175"/>
      <c r="J62" s="176">
        <f>J98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106</v>
      </c>
      <c r="E63" s="175"/>
      <c r="F63" s="175"/>
      <c r="G63" s="175"/>
      <c r="H63" s="175"/>
      <c r="I63" s="175"/>
      <c r="J63" s="176">
        <f>J112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107</v>
      </c>
      <c r="E64" s="175"/>
      <c r="F64" s="175"/>
      <c r="G64" s="175"/>
      <c r="H64" s="175"/>
      <c r="I64" s="175"/>
      <c r="J64" s="176">
        <f>J116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108</v>
      </c>
      <c r="E65" s="175"/>
      <c r="F65" s="175"/>
      <c r="G65" s="175"/>
      <c r="H65" s="175"/>
      <c r="I65" s="175"/>
      <c r="J65" s="176">
        <f>J134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109</v>
      </c>
      <c r="E66" s="169"/>
      <c r="F66" s="169"/>
      <c r="G66" s="169"/>
      <c r="H66" s="169"/>
      <c r="I66" s="169"/>
      <c r="J66" s="170">
        <f>J153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110</v>
      </c>
      <c r="E67" s="175"/>
      <c r="F67" s="175"/>
      <c r="G67" s="175"/>
      <c r="H67" s="175"/>
      <c r="I67" s="175"/>
      <c r="J67" s="176">
        <f>J154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6"/>
      <c r="C68" s="167"/>
      <c r="D68" s="168" t="s">
        <v>111</v>
      </c>
      <c r="E68" s="169"/>
      <c r="F68" s="169"/>
      <c r="G68" s="169"/>
      <c r="H68" s="169"/>
      <c r="I68" s="169"/>
      <c r="J68" s="170">
        <f>J161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2"/>
      <c r="C69" s="173"/>
      <c r="D69" s="174" t="s">
        <v>112</v>
      </c>
      <c r="E69" s="175"/>
      <c r="F69" s="175"/>
      <c r="G69" s="175"/>
      <c r="H69" s="175"/>
      <c r="I69" s="175"/>
      <c r="J69" s="176">
        <f>J162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113</v>
      </c>
      <c r="E70" s="175"/>
      <c r="F70" s="175"/>
      <c r="G70" s="175"/>
      <c r="H70" s="175"/>
      <c r="I70" s="175"/>
      <c r="J70" s="176">
        <f>J211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3" t="s">
        <v>114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2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Zpracování projektu na závoru na silnici Na Spálence pozemek par. č. 494/2</v>
      </c>
      <c r="F80" s="32"/>
      <c r="G80" s="32"/>
      <c r="H80" s="32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2" t="s">
        <v>94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102.1 - Vjedová brána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2" t="s">
        <v>22</v>
      </c>
      <c r="D84" s="41"/>
      <c r="E84" s="41"/>
      <c r="F84" s="27" t="str">
        <f>F12</f>
        <v>Kolín</v>
      </c>
      <c r="G84" s="41"/>
      <c r="H84" s="41"/>
      <c r="I84" s="32" t="s">
        <v>24</v>
      </c>
      <c r="J84" s="73" t="str">
        <f>IF(J12="","",J12)</f>
        <v>9. 11. 2022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2" t="s">
        <v>30</v>
      </c>
      <c r="D86" s="41"/>
      <c r="E86" s="41"/>
      <c r="F86" s="27" t="str">
        <f>E15</f>
        <v>Město Kolín</v>
      </c>
      <c r="G86" s="41"/>
      <c r="H86" s="41"/>
      <c r="I86" s="32" t="s">
        <v>37</v>
      </c>
      <c r="J86" s="37" t="str">
        <f>E21</f>
        <v>S4A, s.r.o.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2" t="s">
        <v>35</v>
      </c>
      <c r="D87" s="41"/>
      <c r="E87" s="41"/>
      <c r="F87" s="27" t="str">
        <f>IF(E18="","",E18)</f>
        <v>Vyplň údaj</v>
      </c>
      <c r="G87" s="41"/>
      <c r="H87" s="41"/>
      <c r="I87" s="32" t="s">
        <v>40</v>
      </c>
      <c r="J87" s="37" t="str">
        <f>E24</f>
        <v>Ing. Tomáš Dvořák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8"/>
      <c r="B89" s="179"/>
      <c r="C89" s="180" t="s">
        <v>115</v>
      </c>
      <c r="D89" s="181" t="s">
        <v>64</v>
      </c>
      <c r="E89" s="181" t="s">
        <v>60</v>
      </c>
      <c r="F89" s="181" t="s">
        <v>61</v>
      </c>
      <c r="G89" s="181" t="s">
        <v>116</v>
      </c>
      <c r="H89" s="181" t="s">
        <v>117</v>
      </c>
      <c r="I89" s="181" t="s">
        <v>118</v>
      </c>
      <c r="J89" s="182" t="s">
        <v>101</v>
      </c>
      <c r="K89" s="183" t="s">
        <v>119</v>
      </c>
      <c r="L89" s="184"/>
      <c r="M89" s="93" t="s">
        <v>32</v>
      </c>
      <c r="N89" s="94" t="s">
        <v>49</v>
      </c>
      <c r="O89" s="94" t="s">
        <v>120</v>
      </c>
      <c r="P89" s="94" t="s">
        <v>121</v>
      </c>
      <c r="Q89" s="94" t="s">
        <v>122</v>
      </c>
      <c r="R89" s="94" t="s">
        <v>123</v>
      </c>
      <c r="S89" s="94" t="s">
        <v>124</v>
      </c>
      <c r="T89" s="95" t="s">
        <v>125</v>
      </c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</row>
    <row r="90" s="2" customFormat="1" ht="22.8" customHeight="1">
      <c r="A90" s="39"/>
      <c r="B90" s="40"/>
      <c r="C90" s="100" t="s">
        <v>126</v>
      </c>
      <c r="D90" s="41"/>
      <c r="E90" s="41"/>
      <c r="F90" s="41"/>
      <c r="G90" s="41"/>
      <c r="H90" s="41"/>
      <c r="I90" s="41"/>
      <c r="J90" s="185">
        <f>BK90</f>
        <v>0</v>
      </c>
      <c r="K90" s="41"/>
      <c r="L90" s="45"/>
      <c r="M90" s="96"/>
      <c r="N90" s="186"/>
      <c r="O90" s="97"/>
      <c r="P90" s="187">
        <f>P91+P153+P161</f>
        <v>0</v>
      </c>
      <c r="Q90" s="97"/>
      <c r="R90" s="187">
        <f>R91+R153+R161</f>
        <v>16.264614865200002</v>
      </c>
      <c r="S90" s="97"/>
      <c r="T90" s="188">
        <f>T91+T153+T161</f>
        <v>3.3480000000000003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7" t="s">
        <v>78</v>
      </c>
      <c r="AU90" s="17" t="s">
        <v>102</v>
      </c>
      <c r="BK90" s="189">
        <f>BK91+BK153+BK161</f>
        <v>0</v>
      </c>
    </row>
    <row r="91" s="12" customFormat="1" ht="25.92" customHeight="1">
      <c r="A91" s="12"/>
      <c r="B91" s="190"/>
      <c r="C91" s="191"/>
      <c r="D91" s="192" t="s">
        <v>78</v>
      </c>
      <c r="E91" s="193" t="s">
        <v>127</v>
      </c>
      <c r="F91" s="193" t="s">
        <v>128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P92+P98+P112+P116+P134</f>
        <v>0</v>
      </c>
      <c r="Q91" s="198"/>
      <c r="R91" s="199">
        <f>R92+R98+R112+R116+R134</f>
        <v>3.3866399999999999</v>
      </c>
      <c r="S91" s="198"/>
      <c r="T91" s="200">
        <f>T92+T98+T112+T116+T134</f>
        <v>1.2680000000000002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87</v>
      </c>
      <c r="AT91" s="202" t="s">
        <v>78</v>
      </c>
      <c r="AU91" s="202" t="s">
        <v>79</v>
      </c>
      <c r="AY91" s="201" t="s">
        <v>129</v>
      </c>
      <c r="BK91" s="203">
        <f>BK92+BK98+BK112+BK116+BK134</f>
        <v>0</v>
      </c>
    </row>
    <row r="92" s="12" customFormat="1" ht="22.8" customHeight="1">
      <c r="A92" s="12"/>
      <c r="B92" s="190"/>
      <c r="C92" s="191"/>
      <c r="D92" s="192" t="s">
        <v>78</v>
      </c>
      <c r="E92" s="204" t="s">
        <v>87</v>
      </c>
      <c r="F92" s="204" t="s">
        <v>130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SUM(P93:P97)</f>
        <v>0</v>
      </c>
      <c r="Q92" s="198"/>
      <c r="R92" s="199">
        <f>SUM(R93:R97)</f>
        <v>0</v>
      </c>
      <c r="S92" s="198"/>
      <c r="T92" s="200">
        <f>SUM(T93:T97)</f>
        <v>1.2680000000000002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87</v>
      </c>
      <c r="AT92" s="202" t="s">
        <v>78</v>
      </c>
      <c r="AU92" s="202" t="s">
        <v>87</v>
      </c>
      <c r="AY92" s="201" t="s">
        <v>129</v>
      </c>
      <c r="BK92" s="203">
        <f>SUM(BK93:BK97)</f>
        <v>0</v>
      </c>
    </row>
    <row r="93" s="2" customFormat="1" ht="37.8" customHeight="1">
      <c r="A93" s="39"/>
      <c r="B93" s="40"/>
      <c r="C93" s="206" t="s">
        <v>87</v>
      </c>
      <c r="D93" s="206" t="s">
        <v>131</v>
      </c>
      <c r="E93" s="207" t="s">
        <v>132</v>
      </c>
      <c r="F93" s="208" t="s">
        <v>133</v>
      </c>
      <c r="G93" s="209" t="s">
        <v>134</v>
      </c>
      <c r="H93" s="210">
        <v>2.5</v>
      </c>
      <c r="I93" s="211"/>
      <c r="J93" s="212">
        <f>ROUND(I93*H93,2)</f>
        <v>0</v>
      </c>
      <c r="K93" s="213"/>
      <c r="L93" s="45"/>
      <c r="M93" s="214" t="s">
        <v>32</v>
      </c>
      <c r="N93" s="215" t="s">
        <v>50</v>
      </c>
      <c r="O93" s="85"/>
      <c r="P93" s="216">
        <f>O93*H93</f>
        <v>0</v>
      </c>
      <c r="Q93" s="216">
        <v>0</v>
      </c>
      <c r="R93" s="216">
        <f>Q93*H93</f>
        <v>0</v>
      </c>
      <c r="S93" s="216">
        <v>0.098000000000000004</v>
      </c>
      <c r="T93" s="217">
        <f>S93*H93</f>
        <v>0.245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8" t="s">
        <v>135</v>
      </c>
      <c r="AT93" s="218" t="s">
        <v>131</v>
      </c>
      <c r="AU93" s="218" t="s">
        <v>21</v>
      </c>
      <c r="AY93" s="17" t="s">
        <v>129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7" t="s">
        <v>87</v>
      </c>
      <c r="BK93" s="219">
        <f>ROUND(I93*H93,2)</f>
        <v>0</v>
      </c>
      <c r="BL93" s="17" t="s">
        <v>135</v>
      </c>
      <c r="BM93" s="218" t="s">
        <v>136</v>
      </c>
    </row>
    <row r="94" s="2" customFormat="1">
      <c r="A94" s="39"/>
      <c r="B94" s="40"/>
      <c r="C94" s="41"/>
      <c r="D94" s="220" t="s">
        <v>137</v>
      </c>
      <c r="E94" s="41"/>
      <c r="F94" s="221" t="s">
        <v>138</v>
      </c>
      <c r="G94" s="41"/>
      <c r="H94" s="41"/>
      <c r="I94" s="222"/>
      <c r="J94" s="41"/>
      <c r="K94" s="41"/>
      <c r="L94" s="45"/>
      <c r="M94" s="223"/>
      <c r="N94" s="224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7" t="s">
        <v>137</v>
      </c>
      <c r="AU94" s="17" t="s">
        <v>21</v>
      </c>
    </row>
    <row r="95" s="13" customFormat="1">
      <c r="A95" s="13"/>
      <c r="B95" s="225"/>
      <c r="C95" s="226"/>
      <c r="D95" s="227" t="s">
        <v>139</v>
      </c>
      <c r="E95" s="228" t="s">
        <v>32</v>
      </c>
      <c r="F95" s="229" t="s">
        <v>140</v>
      </c>
      <c r="G95" s="226"/>
      <c r="H95" s="230">
        <v>2.5</v>
      </c>
      <c r="I95" s="231"/>
      <c r="J95" s="226"/>
      <c r="K95" s="226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139</v>
      </c>
      <c r="AU95" s="236" t="s">
        <v>21</v>
      </c>
      <c r="AV95" s="13" t="s">
        <v>21</v>
      </c>
      <c r="AW95" s="13" t="s">
        <v>39</v>
      </c>
      <c r="AX95" s="13" t="s">
        <v>87</v>
      </c>
      <c r="AY95" s="236" t="s">
        <v>129</v>
      </c>
    </row>
    <row r="96" s="2" customFormat="1" ht="37.8" customHeight="1">
      <c r="A96" s="39"/>
      <c r="B96" s="40"/>
      <c r="C96" s="206" t="s">
        <v>21</v>
      </c>
      <c r="D96" s="206" t="s">
        <v>131</v>
      </c>
      <c r="E96" s="207" t="s">
        <v>141</v>
      </c>
      <c r="F96" s="208" t="s">
        <v>142</v>
      </c>
      <c r="G96" s="209" t="s">
        <v>134</v>
      </c>
      <c r="H96" s="210">
        <v>2.3250000000000002</v>
      </c>
      <c r="I96" s="211"/>
      <c r="J96" s="212">
        <f>ROUND(I96*H96,2)</f>
        <v>0</v>
      </c>
      <c r="K96" s="213"/>
      <c r="L96" s="45"/>
      <c r="M96" s="214" t="s">
        <v>32</v>
      </c>
      <c r="N96" s="215" t="s">
        <v>50</v>
      </c>
      <c r="O96" s="85"/>
      <c r="P96" s="216">
        <f>O96*H96</f>
        <v>0</v>
      </c>
      <c r="Q96" s="216">
        <v>0</v>
      </c>
      <c r="R96" s="216">
        <f>Q96*H96</f>
        <v>0</v>
      </c>
      <c r="S96" s="216">
        <v>0.44</v>
      </c>
      <c r="T96" s="217">
        <f>S96*H96</f>
        <v>1.0230000000000001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8" t="s">
        <v>135</v>
      </c>
      <c r="AT96" s="218" t="s">
        <v>131</v>
      </c>
      <c r="AU96" s="218" t="s">
        <v>21</v>
      </c>
      <c r="AY96" s="17" t="s">
        <v>129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7" t="s">
        <v>87</v>
      </c>
      <c r="BK96" s="219">
        <f>ROUND(I96*H96,2)</f>
        <v>0</v>
      </c>
      <c r="BL96" s="17" t="s">
        <v>135</v>
      </c>
      <c r="BM96" s="218" t="s">
        <v>143</v>
      </c>
    </row>
    <row r="97" s="2" customFormat="1">
      <c r="A97" s="39"/>
      <c r="B97" s="40"/>
      <c r="C97" s="41"/>
      <c r="D97" s="220" t="s">
        <v>137</v>
      </c>
      <c r="E97" s="41"/>
      <c r="F97" s="221" t="s">
        <v>144</v>
      </c>
      <c r="G97" s="41"/>
      <c r="H97" s="41"/>
      <c r="I97" s="222"/>
      <c r="J97" s="41"/>
      <c r="K97" s="41"/>
      <c r="L97" s="45"/>
      <c r="M97" s="223"/>
      <c r="N97" s="224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7" t="s">
        <v>137</v>
      </c>
      <c r="AU97" s="17" t="s">
        <v>21</v>
      </c>
    </row>
    <row r="98" s="12" customFormat="1" ht="22.8" customHeight="1">
      <c r="A98" s="12"/>
      <c r="B98" s="190"/>
      <c r="C98" s="191"/>
      <c r="D98" s="192" t="s">
        <v>78</v>
      </c>
      <c r="E98" s="204" t="s">
        <v>145</v>
      </c>
      <c r="F98" s="204" t="s">
        <v>146</v>
      </c>
      <c r="G98" s="191"/>
      <c r="H98" s="191"/>
      <c r="I98" s="194"/>
      <c r="J98" s="205">
        <f>BK98</f>
        <v>0</v>
      </c>
      <c r="K98" s="191"/>
      <c r="L98" s="196"/>
      <c r="M98" s="197"/>
      <c r="N98" s="198"/>
      <c r="O98" s="198"/>
      <c r="P98" s="199">
        <f>SUM(P99:P111)</f>
        <v>0</v>
      </c>
      <c r="Q98" s="198"/>
      <c r="R98" s="199">
        <f>SUM(R99:R111)</f>
        <v>0.71558999999999995</v>
      </c>
      <c r="S98" s="198"/>
      <c r="T98" s="200">
        <f>SUM(T99:T111)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87</v>
      </c>
      <c r="AT98" s="202" t="s">
        <v>78</v>
      </c>
      <c r="AU98" s="202" t="s">
        <v>87</v>
      </c>
      <c r="AY98" s="201" t="s">
        <v>129</v>
      </c>
      <c r="BK98" s="203">
        <f>SUM(BK99:BK111)</f>
        <v>0</v>
      </c>
    </row>
    <row r="99" s="2" customFormat="1" ht="16.5" customHeight="1">
      <c r="A99" s="39"/>
      <c r="B99" s="40"/>
      <c r="C99" s="206" t="s">
        <v>147</v>
      </c>
      <c r="D99" s="206" t="s">
        <v>131</v>
      </c>
      <c r="E99" s="207" t="s">
        <v>148</v>
      </c>
      <c r="F99" s="208" t="s">
        <v>149</v>
      </c>
      <c r="G99" s="209" t="s">
        <v>134</v>
      </c>
      <c r="H99" s="210">
        <v>5</v>
      </c>
      <c r="I99" s="211"/>
      <c r="J99" s="212">
        <f>ROUND(I99*H99,2)</f>
        <v>0</v>
      </c>
      <c r="K99" s="213"/>
      <c r="L99" s="45"/>
      <c r="M99" s="214" t="s">
        <v>32</v>
      </c>
      <c r="N99" s="215" t="s">
        <v>50</v>
      </c>
      <c r="O99" s="85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8" t="s">
        <v>135</v>
      </c>
      <c r="AT99" s="218" t="s">
        <v>131</v>
      </c>
      <c r="AU99" s="218" t="s">
        <v>21</v>
      </c>
      <c r="AY99" s="17" t="s">
        <v>129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7" t="s">
        <v>87</v>
      </c>
      <c r="BK99" s="219">
        <f>ROUND(I99*H99,2)</f>
        <v>0</v>
      </c>
      <c r="BL99" s="17" t="s">
        <v>135</v>
      </c>
      <c r="BM99" s="218" t="s">
        <v>150</v>
      </c>
    </row>
    <row r="100" s="13" customFormat="1">
      <c r="A100" s="13"/>
      <c r="B100" s="225"/>
      <c r="C100" s="226"/>
      <c r="D100" s="227" t="s">
        <v>139</v>
      </c>
      <c r="E100" s="228" t="s">
        <v>32</v>
      </c>
      <c r="F100" s="229" t="s">
        <v>145</v>
      </c>
      <c r="G100" s="226"/>
      <c r="H100" s="230">
        <v>5</v>
      </c>
      <c r="I100" s="231"/>
      <c r="J100" s="226"/>
      <c r="K100" s="226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139</v>
      </c>
      <c r="AU100" s="236" t="s">
        <v>21</v>
      </c>
      <c r="AV100" s="13" t="s">
        <v>21</v>
      </c>
      <c r="AW100" s="13" t="s">
        <v>39</v>
      </c>
      <c r="AX100" s="13" t="s">
        <v>87</v>
      </c>
      <c r="AY100" s="236" t="s">
        <v>129</v>
      </c>
    </row>
    <row r="101" s="2" customFormat="1" ht="24.15" customHeight="1">
      <c r="A101" s="39"/>
      <c r="B101" s="40"/>
      <c r="C101" s="206" t="s">
        <v>135</v>
      </c>
      <c r="D101" s="206" t="s">
        <v>131</v>
      </c>
      <c r="E101" s="207" t="s">
        <v>151</v>
      </c>
      <c r="F101" s="208" t="s">
        <v>152</v>
      </c>
      <c r="G101" s="209" t="s">
        <v>134</v>
      </c>
      <c r="H101" s="210">
        <v>3</v>
      </c>
      <c r="I101" s="211"/>
      <c r="J101" s="212">
        <f>ROUND(I101*H101,2)</f>
        <v>0</v>
      </c>
      <c r="K101" s="213"/>
      <c r="L101" s="45"/>
      <c r="M101" s="214" t="s">
        <v>32</v>
      </c>
      <c r="N101" s="215" t="s">
        <v>50</v>
      </c>
      <c r="O101" s="85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8" t="s">
        <v>135</v>
      </c>
      <c r="AT101" s="218" t="s">
        <v>131</v>
      </c>
      <c r="AU101" s="218" t="s">
        <v>21</v>
      </c>
      <c r="AY101" s="17" t="s">
        <v>129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7" t="s">
        <v>87</v>
      </c>
      <c r="BK101" s="219">
        <f>ROUND(I101*H101,2)</f>
        <v>0</v>
      </c>
      <c r="BL101" s="17" t="s">
        <v>135</v>
      </c>
      <c r="BM101" s="218" t="s">
        <v>153</v>
      </c>
    </row>
    <row r="102" s="2" customFormat="1">
      <c r="A102" s="39"/>
      <c r="B102" s="40"/>
      <c r="C102" s="41"/>
      <c r="D102" s="220" t="s">
        <v>137</v>
      </c>
      <c r="E102" s="41"/>
      <c r="F102" s="221" t="s">
        <v>154</v>
      </c>
      <c r="G102" s="41"/>
      <c r="H102" s="41"/>
      <c r="I102" s="222"/>
      <c r="J102" s="41"/>
      <c r="K102" s="41"/>
      <c r="L102" s="45"/>
      <c r="M102" s="223"/>
      <c r="N102" s="224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7" t="s">
        <v>137</v>
      </c>
      <c r="AU102" s="17" t="s">
        <v>21</v>
      </c>
    </row>
    <row r="103" s="13" customFormat="1">
      <c r="A103" s="13"/>
      <c r="B103" s="225"/>
      <c r="C103" s="226"/>
      <c r="D103" s="227" t="s">
        <v>139</v>
      </c>
      <c r="E103" s="228" t="s">
        <v>32</v>
      </c>
      <c r="F103" s="229" t="s">
        <v>155</v>
      </c>
      <c r="G103" s="226"/>
      <c r="H103" s="230">
        <v>3</v>
      </c>
      <c r="I103" s="231"/>
      <c r="J103" s="226"/>
      <c r="K103" s="226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139</v>
      </c>
      <c r="AU103" s="236" t="s">
        <v>21</v>
      </c>
      <c r="AV103" s="13" t="s">
        <v>21</v>
      </c>
      <c r="AW103" s="13" t="s">
        <v>39</v>
      </c>
      <c r="AX103" s="13" t="s">
        <v>87</v>
      </c>
      <c r="AY103" s="236" t="s">
        <v>129</v>
      </c>
    </row>
    <row r="104" s="2" customFormat="1" ht="16.5" customHeight="1">
      <c r="A104" s="39"/>
      <c r="B104" s="40"/>
      <c r="C104" s="206" t="s">
        <v>145</v>
      </c>
      <c r="D104" s="206" t="s">
        <v>131</v>
      </c>
      <c r="E104" s="207" t="s">
        <v>156</v>
      </c>
      <c r="F104" s="208" t="s">
        <v>157</v>
      </c>
      <c r="G104" s="209" t="s">
        <v>134</v>
      </c>
      <c r="H104" s="210">
        <v>3</v>
      </c>
      <c r="I104" s="211"/>
      <c r="J104" s="212">
        <f>ROUND(I104*H104,2)</f>
        <v>0</v>
      </c>
      <c r="K104" s="213"/>
      <c r="L104" s="45"/>
      <c r="M104" s="214" t="s">
        <v>32</v>
      </c>
      <c r="N104" s="215" t="s">
        <v>50</v>
      </c>
      <c r="O104" s="85"/>
      <c r="P104" s="216">
        <f>O104*H104</f>
        <v>0</v>
      </c>
      <c r="Q104" s="216">
        <v>0.00060999999999999997</v>
      </c>
      <c r="R104" s="216">
        <f>Q104*H104</f>
        <v>0.00183</v>
      </c>
      <c r="S104" s="216">
        <v>0</v>
      </c>
      <c r="T104" s="217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8" t="s">
        <v>135</v>
      </c>
      <c r="AT104" s="218" t="s">
        <v>131</v>
      </c>
      <c r="AU104" s="218" t="s">
        <v>21</v>
      </c>
      <c r="AY104" s="17" t="s">
        <v>129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7" t="s">
        <v>87</v>
      </c>
      <c r="BK104" s="219">
        <f>ROUND(I104*H104,2)</f>
        <v>0</v>
      </c>
      <c r="BL104" s="17" t="s">
        <v>135</v>
      </c>
      <c r="BM104" s="218" t="s">
        <v>158</v>
      </c>
    </row>
    <row r="105" s="2" customFormat="1">
      <c r="A105" s="39"/>
      <c r="B105" s="40"/>
      <c r="C105" s="41"/>
      <c r="D105" s="220" t="s">
        <v>137</v>
      </c>
      <c r="E105" s="41"/>
      <c r="F105" s="221" t="s">
        <v>159</v>
      </c>
      <c r="G105" s="41"/>
      <c r="H105" s="41"/>
      <c r="I105" s="222"/>
      <c r="J105" s="41"/>
      <c r="K105" s="41"/>
      <c r="L105" s="45"/>
      <c r="M105" s="223"/>
      <c r="N105" s="224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7" t="s">
        <v>137</v>
      </c>
      <c r="AU105" s="17" t="s">
        <v>21</v>
      </c>
    </row>
    <row r="106" s="13" customFormat="1">
      <c r="A106" s="13"/>
      <c r="B106" s="225"/>
      <c r="C106" s="226"/>
      <c r="D106" s="227" t="s">
        <v>139</v>
      </c>
      <c r="E106" s="228" t="s">
        <v>32</v>
      </c>
      <c r="F106" s="229" t="s">
        <v>147</v>
      </c>
      <c r="G106" s="226"/>
      <c r="H106" s="230">
        <v>3</v>
      </c>
      <c r="I106" s="231"/>
      <c r="J106" s="226"/>
      <c r="K106" s="226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139</v>
      </c>
      <c r="AU106" s="236" t="s">
        <v>21</v>
      </c>
      <c r="AV106" s="13" t="s">
        <v>21</v>
      </c>
      <c r="AW106" s="13" t="s">
        <v>39</v>
      </c>
      <c r="AX106" s="13" t="s">
        <v>87</v>
      </c>
      <c r="AY106" s="236" t="s">
        <v>129</v>
      </c>
    </row>
    <row r="107" s="2" customFormat="1" ht="24.15" customHeight="1">
      <c r="A107" s="39"/>
      <c r="B107" s="40"/>
      <c r="C107" s="206" t="s">
        <v>160</v>
      </c>
      <c r="D107" s="206" t="s">
        <v>131</v>
      </c>
      <c r="E107" s="207" t="s">
        <v>161</v>
      </c>
      <c r="F107" s="208" t="s">
        <v>162</v>
      </c>
      <c r="G107" s="209" t="s">
        <v>134</v>
      </c>
      <c r="H107" s="210">
        <v>3</v>
      </c>
      <c r="I107" s="211"/>
      <c r="J107" s="212">
        <f>ROUND(I107*H107,2)</f>
        <v>0</v>
      </c>
      <c r="K107" s="213"/>
      <c r="L107" s="45"/>
      <c r="M107" s="214" t="s">
        <v>32</v>
      </c>
      <c r="N107" s="215" t="s">
        <v>50</v>
      </c>
      <c r="O107" s="85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8" t="s">
        <v>135</v>
      </c>
      <c r="AT107" s="218" t="s">
        <v>131</v>
      </c>
      <c r="AU107" s="218" t="s">
        <v>21</v>
      </c>
      <c r="AY107" s="17" t="s">
        <v>129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7" t="s">
        <v>87</v>
      </c>
      <c r="BK107" s="219">
        <f>ROUND(I107*H107,2)</f>
        <v>0</v>
      </c>
      <c r="BL107" s="17" t="s">
        <v>135</v>
      </c>
      <c r="BM107" s="218" t="s">
        <v>163</v>
      </c>
    </row>
    <row r="108" s="13" customFormat="1">
      <c r="A108" s="13"/>
      <c r="B108" s="225"/>
      <c r="C108" s="226"/>
      <c r="D108" s="227" t="s">
        <v>139</v>
      </c>
      <c r="E108" s="228" t="s">
        <v>32</v>
      </c>
      <c r="F108" s="229" t="s">
        <v>155</v>
      </c>
      <c r="G108" s="226"/>
      <c r="H108" s="230">
        <v>3</v>
      </c>
      <c r="I108" s="231"/>
      <c r="J108" s="226"/>
      <c r="K108" s="226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139</v>
      </c>
      <c r="AU108" s="236" t="s">
        <v>21</v>
      </c>
      <c r="AV108" s="13" t="s">
        <v>21</v>
      </c>
      <c r="AW108" s="13" t="s">
        <v>39</v>
      </c>
      <c r="AX108" s="13" t="s">
        <v>87</v>
      </c>
      <c r="AY108" s="236" t="s">
        <v>129</v>
      </c>
    </row>
    <row r="109" s="2" customFormat="1" ht="37.8" customHeight="1">
      <c r="A109" s="39"/>
      <c r="B109" s="40"/>
      <c r="C109" s="206" t="s">
        <v>164</v>
      </c>
      <c r="D109" s="206" t="s">
        <v>131</v>
      </c>
      <c r="E109" s="207" t="s">
        <v>165</v>
      </c>
      <c r="F109" s="208" t="s">
        <v>166</v>
      </c>
      <c r="G109" s="209" t="s">
        <v>134</v>
      </c>
      <c r="H109" s="210">
        <v>8</v>
      </c>
      <c r="I109" s="211"/>
      <c r="J109" s="212">
        <f>ROUND(I109*H109,2)</f>
        <v>0</v>
      </c>
      <c r="K109" s="213"/>
      <c r="L109" s="45"/>
      <c r="M109" s="214" t="s">
        <v>32</v>
      </c>
      <c r="N109" s="215" t="s">
        <v>50</v>
      </c>
      <c r="O109" s="85"/>
      <c r="P109" s="216">
        <f>O109*H109</f>
        <v>0</v>
      </c>
      <c r="Q109" s="216">
        <v>0.089219999999999994</v>
      </c>
      <c r="R109" s="216">
        <f>Q109*H109</f>
        <v>0.71375999999999995</v>
      </c>
      <c r="S109" s="216">
        <v>0</v>
      </c>
      <c r="T109" s="21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8" t="s">
        <v>135</v>
      </c>
      <c r="AT109" s="218" t="s">
        <v>131</v>
      </c>
      <c r="AU109" s="218" t="s">
        <v>21</v>
      </c>
      <c r="AY109" s="17" t="s">
        <v>129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7" t="s">
        <v>87</v>
      </c>
      <c r="BK109" s="219">
        <f>ROUND(I109*H109,2)</f>
        <v>0</v>
      </c>
      <c r="BL109" s="17" t="s">
        <v>135</v>
      </c>
      <c r="BM109" s="218" t="s">
        <v>167</v>
      </c>
    </row>
    <row r="110" s="2" customFormat="1">
      <c r="A110" s="39"/>
      <c r="B110" s="40"/>
      <c r="C110" s="41"/>
      <c r="D110" s="220" t="s">
        <v>137</v>
      </c>
      <c r="E110" s="41"/>
      <c r="F110" s="221" t="s">
        <v>168</v>
      </c>
      <c r="G110" s="41"/>
      <c r="H110" s="41"/>
      <c r="I110" s="222"/>
      <c r="J110" s="41"/>
      <c r="K110" s="41"/>
      <c r="L110" s="45"/>
      <c r="M110" s="223"/>
      <c r="N110" s="224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7" t="s">
        <v>137</v>
      </c>
      <c r="AU110" s="17" t="s">
        <v>21</v>
      </c>
    </row>
    <row r="111" s="13" customFormat="1">
      <c r="A111" s="13"/>
      <c r="B111" s="225"/>
      <c r="C111" s="226"/>
      <c r="D111" s="227" t="s">
        <v>139</v>
      </c>
      <c r="E111" s="228" t="s">
        <v>32</v>
      </c>
      <c r="F111" s="229" t="s">
        <v>169</v>
      </c>
      <c r="G111" s="226"/>
      <c r="H111" s="230">
        <v>8</v>
      </c>
      <c r="I111" s="231"/>
      <c r="J111" s="226"/>
      <c r="K111" s="226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139</v>
      </c>
      <c r="AU111" s="236" t="s">
        <v>21</v>
      </c>
      <c r="AV111" s="13" t="s">
        <v>21</v>
      </c>
      <c r="AW111" s="13" t="s">
        <v>39</v>
      </c>
      <c r="AX111" s="13" t="s">
        <v>87</v>
      </c>
      <c r="AY111" s="236" t="s">
        <v>129</v>
      </c>
    </row>
    <row r="112" s="12" customFormat="1" ht="22.8" customHeight="1">
      <c r="A112" s="12"/>
      <c r="B112" s="190"/>
      <c r="C112" s="191"/>
      <c r="D112" s="192" t="s">
        <v>78</v>
      </c>
      <c r="E112" s="204" t="s">
        <v>160</v>
      </c>
      <c r="F112" s="204" t="s">
        <v>170</v>
      </c>
      <c r="G112" s="191"/>
      <c r="H112" s="191"/>
      <c r="I112" s="194"/>
      <c r="J112" s="205">
        <f>BK112</f>
        <v>0</v>
      </c>
      <c r="K112" s="191"/>
      <c r="L112" s="196"/>
      <c r="M112" s="197"/>
      <c r="N112" s="198"/>
      <c r="O112" s="198"/>
      <c r="P112" s="199">
        <f>SUM(P113:P115)</f>
        <v>0</v>
      </c>
      <c r="Q112" s="198"/>
      <c r="R112" s="199">
        <f>SUM(R113:R115)</f>
        <v>0.00074999999999999991</v>
      </c>
      <c r="S112" s="198"/>
      <c r="T112" s="200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1" t="s">
        <v>87</v>
      </c>
      <c r="AT112" s="202" t="s">
        <v>78</v>
      </c>
      <c r="AU112" s="202" t="s">
        <v>87</v>
      </c>
      <c r="AY112" s="201" t="s">
        <v>129</v>
      </c>
      <c r="BK112" s="203">
        <f>SUM(BK113:BK115)</f>
        <v>0</v>
      </c>
    </row>
    <row r="113" s="2" customFormat="1" ht="16.5" customHeight="1">
      <c r="A113" s="39"/>
      <c r="B113" s="40"/>
      <c r="C113" s="206" t="s">
        <v>169</v>
      </c>
      <c r="D113" s="206" t="s">
        <v>131</v>
      </c>
      <c r="E113" s="207" t="s">
        <v>171</v>
      </c>
      <c r="F113" s="208" t="s">
        <v>172</v>
      </c>
      <c r="G113" s="209" t="s">
        <v>134</v>
      </c>
      <c r="H113" s="210">
        <v>1.25</v>
      </c>
      <c r="I113" s="211"/>
      <c r="J113" s="212">
        <f>ROUND(I113*H113,2)</f>
        <v>0</v>
      </c>
      <c r="K113" s="213"/>
      <c r="L113" s="45"/>
      <c r="M113" s="214" t="s">
        <v>32</v>
      </c>
      <c r="N113" s="215" t="s">
        <v>50</v>
      </c>
      <c r="O113" s="85"/>
      <c r="P113" s="216">
        <f>O113*H113</f>
        <v>0</v>
      </c>
      <c r="Q113" s="216">
        <v>0.00059999999999999995</v>
      </c>
      <c r="R113" s="216">
        <f>Q113*H113</f>
        <v>0.00074999999999999991</v>
      </c>
      <c r="S113" s="216">
        <v>0</v>
      </c>
      <c r="T113" s="21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8" t="s">
        <v>135</v>
      </c>
      <c r="AT113" s="218" t="s">
        <v>131</v>
      </c>
      <c r="AU113" s="218" t="s">
        <v>21</v>
      </c>
      <c r="AY113" s="17" t="s">
        <v>129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7" t="s">
        <v>87</v>
      </c>
      <c r="BK113" s="219">
        <f>ROUND(I113*H113,2)</f>
        <v>0</v>
      </c>
      <c r="BL113" s="17" t="s">
        <v>135</v>
      </c>
      <c r="BM113" s="218" t="s">
        <v>173</v>
      </c>
    </row>
    <row r="114" s="2" customFormat="1">
      <c r="A114" s="39"/>
      <c r="B114" s="40"/>
      <c r="C114" s="41"/>
      <c r="D114" s="227" t="s">
        <v>174</v>
      </c>
      <c r="E114" s="41"/>
      <c r="F114" s="237" t="s">
        <v>175</v>
      </c>
      <c r="G114" s="41"/>
      <c r="H114" s="41"/>
      <c r="I114" s="222"/>
      <c r="J114" s="41"/>
      <c r="K114" s="41"/>
      <c r="L114" s="45"/>
      <c r="M114" s="223"/>
      <c r="N114" s="224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7" t="s">
        <v>174</v>
      </c>
      <c r="AU114" s="17" t="s">
        <v>21</v>
      </c>
    </row>
    <row r="115" s="13" customFormat="1">
      <c r="A115" s="13"/>
      <c r="B115" s="225"/>
      <c r="C115" s="226"/>
      <c r="D115" s="227" t="s">
        <v>139</v>
      </c>
      <c r="E115" s="228" t="s">
        <v>32</v>
      </c>
      <c r="F115" s="229" t="s">
        <v>176</v>
      </c>
      <c r="G115" s="226"/>
      <c r="H115" s="230">
        <v>1.25</v>
      </c>
      <c r="I115" s="231"/>
      <c r="J115" s="226"/>
      <c r="K115" s="226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139</v>
      </c>
      <c r="AU115" s="236" t="s">
        <v>21</v>
      </c>
      <c r="AV115" s="13" t="s">
        <v>21</v>
      </c>
      <c r="AW115" s="13" t="s">
        <v>39</v>
      </c>
      <c r="AX115" s="13" t="s">
        <v>87</v>
      </c>
      <c r="AY115" s="236" t="s">
        <v>129</v>
      </c>
    </row>
    <row r="116" s="12" customFormat="1" ht="22.8" customHeight="1">
      <c r="A116" s="12"/>
      <c r="B116" s="190"/>
      <c r="C116" s="191"/>
      <c r="D116" s="192" t="s">
        <v>78</v>
      </c>
      <c r="E116" s="204" t="s">
        <v>177</v>
      </c>
      <c r="F116" s="204" t="s">
        <v>178</v>
      </c>
      <c r="G116" s="191"/>
      <c r="H116" s="191"/>
      <c r="I116" s="194"/>
      <c r="J116" s="205">
        <f>BK116</f>
        <v>0</v>
      </c>
      <c r="K116" s="191"/>
      <c r="L116" s="196"/>
      <c r="M116" s="197"/>
      <c r="N116" s="198"/>
      <c r="O116" s="198"/>
      <c r="P116" s="199">
        <f>SUM(P117:P133)</f>
        <v>0</v>
      </c>
      <c r="Q116" s="198"/>
      <c r="R116" s="199">
        <f>SUM(R117:R133)</f>
        <v>2.6703000000000001</v>
      </c>
      <c r="S116" s="198"/>
      <c r="T116" s="200">
        <f>SUM(T117:T133)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1" t="s">
        <v>87</v>
      </c>
      <c r="AT116" s="202" t="s">
        <v>78</v>
      </c>
      <c r="AU116" s="202" t="s">
        <v>87</v>
      </c>
      <c r="AY116" s="201" t="s">
        <v>129</v>
      </c>
      <c r="BK116" s="203">
        <f>SUM(BK117:BK133)</f>
        <v>0</v>
      </c>
    </row>
    <row r="117" s="2" customFormat="1" ht="24.15" customHeight="1">
      <c r="A117" s="39"/>
      <c r="B117" s="40"/>
      <c r="C117" s="206" t="s">
        <v>177</v>
      </c>
      <c r="D117" s="206" t="s">
        <v>131</v>
      </c>
      <c r="E117" s="207" t="s">
        <v>179</v>
      </c>
      <c r="F117" s="208" t="s">
        <v>180</v>
      </c>
      <c r="G117" s="209" t="s">
        <v>181</v>
      </c>
      <c r="H117" s="210">
        <v>11</v>
      </c>
      <c r="I117" s="211"/>
      <c r="J117" s="212">
        <f>ROUND(I117*H117,2)</f>
        <v>0</v>
      </c>
      <c r="K117" s="213"/>
      <c r="L117" s="45"/>
      <c r="M117" s="214" t="s">
        <v>32</v>
      </c>
      <c r="N117" s="215" t="s">
        <v>50</v>
      </c>
      <c r="O117" s="85"/>
      <c r="P117" s="216">
        <f>O117*H117</f>
        <v>0</v>
      </c>
      <c r="Q117" s="216">
        <v>0.15540000000000001</v>
      </c>
      <c r="R117" s="216">
        <f>Q117*H117</f>
        <v>1.7094</v>
      </c>
      <c r="S117" s="216">
        <v>0</v>
      </c>
      <c r="T117" s="217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8" t="s">
        <v>135</v>
      </c>
      <c r="AT117" s="218" t="s">
        <v>131</v>
      </c>
      <c r="AU117" s="218" t="s">
        <v>21</v>
      </c>
      <c r="AY117" s="17" t="s">
        <v>129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7" t="s">
        <v>87</v>
      </c>
      <c r="BK117" s="219">
        <f>ROUND(I117*H117,2)</f>
        <v>0</v>
      </c>
      <c r="BL117" s="17" t="s">
        <v>135</v>
      </c>
      <c r="BM117" s="218" t="s">
        <v>182</v>
      </c>
    </row>
    <row r="118" s="2" customFormat="1">
      <c r="A118" s="39"/>
      <c r="B118" s="40"/>
      <c r="C118" s="41"/>
      <c r="D118" s="220" t="s">
        <v>137</v>
      </c>
      <c r="E118" s="41"/>
      <c r="F118" s="221" t="s">
        <v>183</v>
      </c>
      <c r="G118" s="41"/>
      <c r="H118" s="41"/>
      <c r="I118" s="222"/>
      <c r="J118" s="41"/>
      <c r="K118" s="41"/>
      <c r="L118" s="45"/>
      <c r="M118" s="223"/>
      <c r="N118" s="224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7" t="s">
        <v>137</v>
      </c>
      <c r="AU118" s="17" t="s">
        <v>21</v>
      </c>
    </row>
    <row r="119" s="13" customFormat="1">
      <c r="A119" s="13"/>
      <c r="B119" s="225"/>
      <c r="C119" s="226"/>
      <c r="D119" s="227" t="s">
        <v>139</v>
      </c>
      <c r="E119" s="228" t="s">
        <v>32</v>
      </c>
      <c r="F119" s="229" t="s">
        <v>184</v>
      </c>
      <c r="G119" s="226"/>
      <c r="H119" s="230">
        <v>11</v>
      </c>
      <c r="I119" s="231"/>
      <c r="J119" s="226"/>
      <c r="K119" s="226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139</v>
      </c>
      <c r="AU119" s="236" t="s">
        <v>21</v>
      </c>
      <c r="AV119" s="13" t="s">
        <v>21</v>
      </c>
      <c r="AW119" s="13" t="s">
        <v>39</v>
      </c>
      <c r="AX119" s="13" t="s">
        <v>87</v>
      </c>
      <c r="AY119" s="236" t="s">
        <v>129</v>
      </c>
    </row>
    <row r="120" s="2" customFormat="1" ht="16.5" customHeight="1">
      <c r="A120" s="39"/>
      <c r="B120" s="40"/>
      <c r="C120" s="238" t="s">
        <v>185</v>
      </c>
      <c r="D120" s="238" t="s">
        <v>186</v>
      </c>
      <c r="E120" s="239" t="s">
        <v>187</v>
      </c>
      <c r="F120" s="240" t="s">
        <v>188</v>
      </c>
      <c r="G120" s="241" t="s">
        <v>181</v>
      </c>
      <c r="H120" s="242">
        <v>12</v>
      </c>
      <c r="I120" s="243"/>
      <c r="J120" s="244">
        <f>ROUND(I120*H120,2)</f>
        <v>0</v>
      </c>
      <c r="K120" s="245"/>
      <c r="L120" s="246"/>
      <c r="M120" s="247" t="s">
        <v>32</v>
      </c>
      <c r="N120" s="248" t="s">
        <v>50</v>
      </c>
      <c r="O120" s="85"/>
      <c r="P120" s="216">
        <f>O120*H120</f>
        <v>0</v>
      </c>
      <c r="Q120" s="216">
        <v>0.080000000000000002</v>
      </c>
      <c r="R120" s="216">
        <f>Q120*H120</f>
        <v>0.95999999999999996</v>
      </c>
      <c r="S120" s="216">
        <v>0</v>
      </c>
      <c r="T120" s="217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8" t="s">
        <v>169</v>
      </c>
      <c r="AT120" s="218" t="s">
        <v>186</v>
      </c>
      <c r="AU120" s="218" t="s">
        <v>21</v>
      </c>
      <c r="AY120" s="17" t="s">
        <v>129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7" t="s">
        <v>87</v>
      </c>
      <c r="BK120" s="219">
        <f>ROUND(I120*H120,2)</f>
        <v>0</v>
      </c>
      <c r="BL120" s="17" t="s">
        <v>135</v>
      </c>
      <c r="BM120" s="218" t="s">
        <v>189</v>
      </c>
    </row>
    <row r="121" s="13" customFormat="1">
      <c r="A121" s="13"/>
      <c r="B121" s="225"/>
      <c r="C121" s="226"/>
      <c r="D121" s="227" t="s">
        <v>139</v>
      </c>
      <c r="E121" s="228" t="s">
        <v>32</v>
      </c>
      <c r="F121" s="229" t="s">
        <v>190</v>
      </c>
      <c r="G121" s="226"/>
      <c r="H121" s="230">
        <v>12</v>
      </c>
      <c r="I121" s="231"/>
      <c r="J121" s="226"/>
      <c r="K121" s="226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139</v>
      </c>
      <c r="AU121" s="236" t="s">
        <v>21</v>
      </c>
      <c r="AV121" s="13" t="s">
        <v>21</v>
      </c>
      <c r="AW121" s="13" t="s">
        <v>39</v>
      </c>
      <c r="AX121" s="13" t="s">
        <v>87</v>
      </c>
      <c r="AY121" s="236" t="s">
        <v>129</v>
      </c>
    </row>
    <row r="122" s="2" customFormat="1" ht="21.75" customHeight="1">
      <c r="A122" s="39"/>
      <c r="B122" s="40"/>
      <c r="C122" s="206" t="s">
        <v>184</v>
      </c>
      <c r="D122" s="206" t="s">
        <v>131</v>
      </c>
      <c r="E122" s="207" t="s">
        <v>191</v>
      </c>
      <c r="F122" s="208" t="s">
        <v>192</v>
      </c>
      <c r="G122" s="209" t="s">
        <v>181</v>
      </c>
      <c r="H122" s="210">
        <v>10</v>
      </c>
      <c r="I122" s="211"/>
      <c r="J122" s="212">
        <f>ROUND(I122*H122,2)</f>
        <v>0</v>
      </c>
      <c r="K122" s="213"/>
      <c r="L122" s="45"/>
      <c r="M122" s="214" t="s">
        <v>32</v>
      </c>
      <c r="N122" s="215" t="s">
        <v>50</v>
      </c>
      <c r="O122" s="85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8" t="s">
        <v>135</v>
      </c>
      <c r="AT122" s="218" t="s">
        <v>131</v>
      </c>
      <c r="AU122" s="218" t="s">
        <v>21</v>
      </c>
      <c r="AY122" s="17" t="s">
        <v>129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7" t="s">
        <v>87</v>
      </c>
      <c r="BK122" s="219">
        <f>ROUND(I122*H122,2)</f>
        <v>0</v>
      </c>
      <c r="BL122" s="17" t="s">
        <v>135</v>
      </c>
      <c r="BM122" s="218" t="s">
        <v>193</v>
      </c>
    </row>
    <row r="123" s="2" customFormat="1">
      <c r="A123" s="39"/>
      <c r="B123" s="40"/>
      <c r="C123" s="41"/>
      <c r="D123" s="220" t="s">
        <v>137</v>
      </c>
      <c r="E123" s="41"/>
      <c r="F123" s="221" t="s">
        <v>194</v>
      </c>
      <c r="G123" s="41"/>
      <c r="H123" s="41"/>
      <c r="I123" s="222"/>
      <c r="J123" s="41"/>
      <c r="K123" s="41"/>
      <c r="L123" s="45"/>
      <c r="M123" s="223"/>
      <c r="N123" s="224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7" t="s">
        <v>137</v>
      </c>
      <c r="AU123" s="17" t="s">
        <v>21</v>
      </c>
    </row>
    <row r="124" s="13" customFormat="1">
      <c r="A124" s="13"/>
      <c r="B124" s="225"/>
      <c r="C124" s="226"/>
      <c r="D124" s="227" t="s">
        <v>139</v>
      </c>
      <c r="E124" s="228" t="s">
        <v>32</v>
      </c>
      <c r="F124" s="229" t="s">
        <v>185</v>
      </c>
      <c r="G124" s="226"/>
      <c r="H124" s="230">
        <v>10</v>
      </c>
      <c r="I124" s="231"/>
      <c r="J124" s="226"/>
      <c r="K124" s="226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139</v>
      </c>
      <c r="AU124" s="236" t="s">
        <v>21</v>
      </c>
      <c r="AV124" s="13" t="s">
        <v>21</v>
      </c>
      <c r="AW124" s="13" t="s">
        <v>39</v>
      </c>
      <c r="AX124" s="13" t="s">
        <v>87</v>
      </c>
      <c r="AY124" s="236" t="s">
        <v>129</v>
      </c>
    </row>
    <row r="125" s="2" customFormat="1" ht="24.15" customHeight="1">
      <c r="A125" s="39"/>
      <c r="B125" s="40"/>
      <c r="C125" s="206" t="s">
        <v>190</v>
      </c>
      <c r="D125" s="206" t="s">
        <v>131</v>
      </c>
      <c r="E125" s="207" t="s">
        <v>195</v>
      </c>
      <c r="F125" s="208" t="s">
        <v>196</v>
      </c>
      <c r="G125" s="209" t="s">
        <v>181</v>
      </c>
      <c r="H125" s="210">
        <v>10</v>
      </c>
      <c r="I125" s="211"/>
      <c r="J125" s="212">
        <f>ROUND(I125*H125,2)</f>
        <v>0</v>
      </c>
      <c r="K125" s="213"/>
      <c r="L125" s="45"/>
      <c r="M125" s="214" t="s">
        <v>32</v>
      </c>
      <c r="N125" s="215" t="s">
        <v>50</v>
      </c>
      <c r="O125" s="85"/>
      <c r="P125" s="216">
        <f>O125*H125</f>
        <v>0</v>
      </c>
      <c r="Q125" s="216">
        <v>9.0000000000000006E-05</v>
      </c>
      <c r="R125" s="216">
        <f>Q125*H125</f>
        <v>0.00090000000000000008</v>
      </c>
      <c r="S125" s="216">
        <v>0</v>
      </c>
      <c r="T125" s="21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8" t="s">
        <v>135</v>
      </c>
      <c r="AT125" s="218" t="s">
        <v>131</v>
      </c>
      <c r="AU125" s="218" t="s">
        <v>21</v>
      </c>
      <c r="AY125" s="17" t="s">
        <v>129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7" t="s">
        <v>87</v>
      </c>
      <c r="BK125" s="219">
        <f>ROUND(I125*H125,2)</f>
        <v>0</v>
      </c>
      <c r="BL125" s="17" t="s">
        <v>135</v>
      </c>
      <c r="BM125" s="218" t="s">
        <v>197</v>
      </c>
    </row>
    <row r="126" s="2" customFormat="1">
      <c r="A126" s="39"/>
      <c r="B126" s="40"/>
      <c r="C126" s="41"/>
      <c r="D126" s="220" t="s">
        <v>137</v>
      </c>
      <c r="E126" s="41"/>
      <c r="F126" s="221" t="s">
        <v>198</v>
      </c>
      <c r="G126" s="41"/>
      <c r="H126" s="41"/>
      <c r="I126" s="222"/>
      <c r="J126" s="41"/>
      <c r="K126" s="41"/>
      <c r="L126" s="45"/>
      <c r="M126" s="223"/>
      <c r="N126" s="224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7" t="s">
        <v>137</v>
      </c>
      <c r="AU126" s="17" t="s">
        <v>21</v>
      </c>
    </row>
    <row r="127" s="13" customFormat="1">
      <c r="A127" s="13"/>
      <c r="B127" s="225"/>
      <c r="C127" s="226"/>
      <c r="D127" s="227" t="s">
        <v>139</v>
      </c>
      <c r="E127" s="228" t="s">
        <v>32</v>
      </c>
      <c r="F127" s="229" t="s">
        <v>185</v>
      </c>
      <c r="G127" s="226"/>
      <c r="H127" s="230">
        <v>10</v>
      </c>
      <c r="I127" s="231"/>
      <c r="J127" s="226"/>
      <c r="K127" s="226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139</v>
      </c>
      <c r="AU127" s="236" t="s">
        <v>21</v>
      </c>
      <c r="AV127" s="13" t="s">
        <v>21</v>
      </c>
      <c r="AW127" s="13" t="s">
        <v>39</v>
      </c>
      <c r="AX127" s="13" t="s">
        <v>87</v>
      </c>
      <c r="AY127" s="236" t="s">
        <v>129</v>
      </c>
    </row>
    <row r="128" s="2" customFormat="1" ht="24.15" customHeight="1">
      <c r="A128" s="39"/>
      <c r="B128" s="40"/>
      <c r="C128" s="206" t="s">
        <v>199</v>
      </c>
      <c r="D128" s="206" t="s">
        <v>131</v>
      </c>
      <c r="E128" s="207" t="s">
        <v>200</v>
      </c>
      <c r="F128" s="208" t="s">
        <v>201</v>
      </c>
      <c r="G128" s="209" t="s">
        <v>181</v>
      </c>
      <c r="H128" s="210">
        <v>10</v>
      </c>
      <c r="I128" s="211"/>
      <c r="J128" s="212">
        <f>ROUND(I128*H128,2)</f>
        <v>0</v>
      </c>
      <c r="K128" s="213"/>
      <c r="L128" s="45"/>
      <c r="M128" s="214" t="s">
        <v>32</v>
      </c>
      <c r="N128" s="215" t="s">
        <v>50</v>
      </c>
      <c r="O128" s="85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8" t="s">
        <v>135</v>
      </c>
      <c r="AT128" s="218" t="s">
        <v>131</v>
      </c>
      <c r="AU128" s="218" t="s">
        <v>21</v>
      </c>
      <c r="AY128" s="17" t="s">
        <v>129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7" t="s">
        <v>87</v>
      </c>
      <c r="BK128" s="219">
        <f>ROUND(I128*H128,2)</f>
        <v>0</v>
      </c>
      <c r="BL128" s="17" t="s">
        <v>135</v>
      </c>
      <c r="BM128" s="218" t="s">
        <v>202</v>
      </c>
    </row>
    <row r="129" s="2" customFormat="1">
      <c r="A129" s="39"/>
      <c r="B129" s="40"/>
      <c r="C129" s="41"/>
      <c r="D129" s="220" t="s">
        <v>137</v>
      </c>
      <c r="E129" s="41"/>
      <c r="F129" s="221" t="s">
        <v>203</v>
      </c>
      <c r="G129" s="41"/>
      <c r="H129" s="41"/>
      <c r="I129" s="222"/>
      <c r="J129" s="41"/>
      <c r="K129" s="41"/>
      <c r="L129" s="45"/>
      <c r="M129" s="223"/>
      <c r="N129" s="224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7" t="s">
        <v>137</v>
      </c>
      <c r="AU129" s="17" t="s">
        <v>21</v>
      </c>
    </row>
    <row r="130" s="13" customFormat="1">
      <c r="A130" s="13"/>
      <c r="B130" s="225"/>
      <c r="C130" s="226"/>
      <c r="D130" s="227" t="s">
        <v>139</v>
      </c>
      <c r="E130" s="228" t="s">
        <v>32</v>
      </c>
      <c r="F130" s="229" t="s">
        <v>185</v>
      </c>
      <c r="G130" s="226"/>
      <c r="H130" s="230">
        <v>10</v>
      </c>
      <c r="I130" s="231"/>
      <c r="J130" s="226"/>
      <c r="K130" s="226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139</v>
      </c>
      <c r="AU130" s="236" t="s">
        <v>21</v>
      </c>
      <c r="AV130" s="13" t="s">
        <v>21</v>
      </c>
      <c r="AW130" s="13" t="s">
        <v>39</v>
      </c>
      <c r="AX130" s="13" t="s">
        <v>87</v>
      </c>
      <c r="AY130" s="236" t="s">
        <v>129</v>
      </c>
    </row>
    <row r="131" s="2" customFormat="1" ht="16.5" customHeight="1">
      <c r="A131" s="39"/>
      <c r="B131" s="40"/>
      <c r="C131" s="206" t="s">
        <v>204</v>
      </c>
      <c r="D131" s="206" t="s">
        <v>131</v>
      </c>
      <c r="E131" s="207" t="s">
        <v>205</v>
      </c>
      <c r="F131" s="208" t="s">
        <v>206</v>
      </c>
      <c r="G131" s="209" t="s">
        <v>181</v>
      </c>
      <c r="H131" s="210">
        <v>10</v>
      </c>
      <c r="I131" s="211"/>
      <c r="J131" s="212">
        <f>ROUND(I131*H131,2)</f>
        <v>0</v>
      </c>
      <c r="K131" s="213"/>
      <c r="L131" s="45"/>
      <c r="M131" s="214" t="s">
        <v>32</v>
      </c>
      <c r="N131" s="215" t="s">
        <v>50</v>
      </c>
      <c r="O131" s="85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8" t="s">
        <v>135</v>
      </c>
      <c r="AT131" s="218" t="s">
        <v>131</v>
      </c>
      <c r="AU131" s="218" t="s">
        <v>21</v>
      </c>
      <c r="AY131" s="17" t="s">
        <v>129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7" t="s">
        <v>87</v>
      </c>
      <c r="BK131" s="219">
        <f>ROUND(I131*H131,2)</f>
        <v>0</v>
      </c>
      <c r="BL131" s="17" t="s">
        <v>135</v>
      </c>
      <c r="BM131" s="218" t="s">
        <v>207</v>
      </c>
    </row>
    <row r="132" s="2" customFormat="1">
      <c r="A132" s="39"/>
      <c r="B132" s="40"/>
      <c r="C132" s="41"/>
      <c r="D132" s="220" t="s">
        <v>137</v>
      </c>
      <c r="E132" s="41"/>
      <c r="F132" s="221" t="s">
        <v>208</v>
      </c>
      <c r="G132" s="41"/>
      <c r="H132" s="41"/>
      <c r="I132" s="222"/>
      <c r="J132" s="41"/>
      <c r="K132" s="41"/>
      <c r="L132" s="45"/>
      <c r="M132" s="223"/>
      <c r="N132" s="224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7" t="s">
        <v>137</v>
      </c>
      <c r="AU132" s="17" t="s">
        <v>21</v>
      </c>
    </row>
    <row r="133" s="13" customFormat="1">
      <c r="A133" s="13"/>
      <c r="B133" s="225"/>
      <c r="C133" s="226"/>
      <c r="D133" s="227" t="s">
        <v>139</v>
      </c>
      <c r="E133" s="228" t="s">
        <v>32</v>
      </c>
      <c r="F133" s="229" t="s">
        <v>185</v>
      </c>
      <c r="G133" s="226"/>
      <c r="H133" s="230">
        <v>10</v>
      </c>
      <c r="I133" s="231"/>
      <c r="J133" s="226"/>
      <c r="K133" s="226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139</v>
      </c>
      <c r="AU133" s="236" t="s">
        <v>21</v>
      </c>
      <c r="AV133" s="13" t="s">
        <v>21</v>
      </c>
      <c r="AW133" s="13" t="s">
        <v>39</v>
      </c>
      <c r="AX133" s="13" t="s">
        <v>79</v>
      </c>
      <c r="AY133" s="236" t="s">
        <v>129</v>
      </c>
    </row>
    <row r="134" s="12" customFormat="1" ht="22.8" customHeight="1">
      <c r="A134" s="12"/>
      <c r="B134" s="190"/>
      <c r="C134" s="191"/>
      <c r="D134" s="192" t="s">
        <v>78</v>
      </c>
      <c r="E134" s="204" t="s">
        <v>209</v>
      </c>
      <c r="F134" s="204" t="s">
        <v>210</v>
      </c>
      <c r="G134" s="191"/>
      <c r="H134" s="191"/>
      <c r="I134" s="194"/>
      <c r="J134" s="205">
        <f>BK134</f>
        <v>0</v>
      </c>
      <c r="K134" s="191"/>
      <c r="L134" s="196"/>
      <c r="M134" s="197"/>
      <c r="N134" s="198"/>
      <c r="O134" s="198"/>
      <c r="P134" s="199">
        <f>SUM(P135:P152)</f>
        <v>0</v>
      </c>
      <c r="Q134" s="198"/>
      <c r="R134" s="199">
        <f>SUM(R135:R152)</f>
        <v>0</v>
      </c>
      <c r="S134" s="198"/>
      <c r="T134" s="200">
        <f>SUM(T135:T152)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1" t="s">
        <v>87</v>
      </c>
      <c r="AT134" s="202" t="s">
        <v>78</v>
      </c>
      <c r="AU134" s="202" t="s">
        <v>87</v>
      </c>
      <c r="AY134" s="201" t="s">
        <v>129</v>
      </c>
      <c r="BK134" s="203">
        <f>SUM(BK135:BK152)</f>
        <v>0</v>
      </c>
    </row>
    <row r="135" s="2" customFormat="1" ht="16.5" customHeight="1">
      <c r="A135" s="39"/>
      <c r="B135" s="40"/>
      <c r="C135" s="206" t="s">
        <v>8</v>
      </c>
      <c r="D135" s="206" t="s">
        <v>131</v>
      </c>
      <c r="E135" s="207" t="s">
        <v>211</v>
      </c>
      <c r="F135" s="208" t="s">
        <v>212</v>
      </c>
      <c r="G135" s="209" t="s">
        <v>213</v>
      </c>
      <c r="H135" s="210">
        <v>18.648</v>
      </c>
      <c r="I135" s="211"/>
      <c r="J135" s="212">
        <f>ROUND(I135*H135,2)</f>
        <v>0</v>
      </c>
      <c r="K135" s="213"/>
      <c r="L135" s="45"/>
      <c r="M135" s="214" t="s">
        <v>32</v>
      </c>
      <c r="N135" s="215" t="s">
        <v>50</v>
      </c>
      <c r="O135" s="85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8" t="s">
        <v>135</v>
      </c>
      <c r="AT135" s="218" t="s">
        <v>131</v>
      </c>
      <c r="AU135" s="218" t="s">
        <v>21</v>
      </c>
      <c r="AY135" s="17" t="s">
        <v>129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7" t="s">
        <v>87</v>
      </c>
      <c r="BK135" s="219">
        <f>ROUND(I135*H135,2)</f>
        <v>0</v>
      </c>
      <c r="BL135" s="17" t="s">
        <v>135</v>
      </c>
      <c r="BM135" s="218" t="s">
        <v>214</v>
      </c>
    </row>
    <row r="136" s="13" customFormat="1">
      <c r="A136" s="13"/>
      <c r="B136" s="225"/>
      <c r="C136" s="226"/>
      <c r="D136" s="227" t="s">
        <v>139</v>
      </c>
      <c r="E136" s="228" t="s">
        <v>32</v>
      </c>
      <c r="F136" s="229" t="s">
        <v>215</v>
      </c>
      <c r="G136" s="226"/>
      <c r="H136" s="230">
        <v>18.648</v>
      </c>
      <c r="I136" s="231"/>
      <c r="J136" s="226"/>
      <c r="K136" s="226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139</v>
      </c>
      <c r="AU136" s="236" t="s">
        <v>21</v>
      </c>
      <c r="AV136" s="13" t="s">
        <v>21</v>
      </c>
      <c r="AW136" s="13" t="s">
        <v>39</v>
      </c>
      <c r="AX136" s="13" t="s">
        <v>87</v>
      </c>
      <c r="AY136" s="236" t="s">
        <v>129</v>
      </c>
    </row>
    <row r="137" s="2" customFormat="1" ht="24.15" customHeight="1">
      <c r="A137" s="39"/>
      <c r="B137" s="40"/>
      <c r="C137" s="206" t="s">
        <v>216</v>
      </c>
      <c r="D137" s="206" t="s">
        <v>131</v>
      </c>
      <c r="E137" s="207" t="s">
        <v>217</v>
      </c>
      <c r="F137" s="208" t="s">
        <v>218</v>
      </c>
      <c r="G137" s="209" t="s">
        <v>219</v>
      </c>
      <c r="H137" s="210">
        <v>10.359999999999999</v>
      </c>
      <c r="I137" s="211"/>
      <c r="J137" s="212">
        <f>ROUND(I137*H137,2)</f>
        <v>0</v>
      </c>
      <c r="K137" s="213"/>
      <c r="L137" s="45"/>
      <c r="M137" s="214" t="s">
        <v>32</v>
      </c>
      <c r="N137" s="215" t="s">
        <v>50</v>
      </c>
      <c r="O137" s="85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8" t="s">
        <v>220</v>
      </c>
      <c r="AT137" s="218" t="s">
        <v>131</v>
      </c>
      <c r="AU137" s="218" t="s">
        <v>21</v>
      </c>
      <c r="AY137" s="17" t="s">
        <v>129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7" t="s">
        <v>87</v>
      </c>
      <c r="BK137" s="219">
        <f>ROUND(I137*H137,2)</f>
        <v>0</v>
      </c>
      <c r="BL137" s="17" t="s">
        <v>220</v>
      </c>
      <c r="BM137" s="218" t="s">
        <v>221</v>
      </c>
    </row>
    <row r="138" s="13" customFormat="1">
      <c r="A138" s="13"/>
      <c r="B138" s="225"/>
      <c r="C138" s="226"/>
      <c r="D138" s="227" t="s">
        <v>139</v>
      </c>
      <c r="E138" s="228" t="s">
        <v>32</v>
      </c>
      <c r="F138" s="229" t="s">
        <v>222</v>
      </c>
      <c r="G138" s="226"/>
      <c r="H138" s="230">
        <v>10.359999999999999</v>
      </c>
      <c r="I138" s="231"/>
      <c r="J138" s="226"/>
      <c r="K138" s="226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139</v>
      </c>
      <c r="AU138" s="236" t="s">
        <v>21</v>
      </c>
      <c r="AV138" s="13" t="s">
        <v>21</v>
      </c>
      <c r="AW138" s="13" t="s">
        <v>39</v>
      </c>
      <c r="AX138" s="13" t="s">
        <v>79</v>
      </c>
      <c r="AY138" s="236" t="s">
        <v>129</v>
      </c>
    </row>
    <row r="139" s="2" customFormat="1" ht="33" customHeight="1">
      <c r="A139" s="39"/>
      <c r="B139" s="40"/>
      <c r="C139" s="206" t="s">
        <v>223</v>
      </c>
      <c r="D139" s="206" t="s">
        <v>131</v>
      </c>
      <c r="E139" s="207" t="s">
        <v>224</v>
      </c>
      <c r="F139" s="208" t="s">
        <v>225</v>
      </c>
      <c r="G139" s="209" t="s">
        <v>219</v>
      </c>
      <c r="H139" s="210">
        <v>196.84</v>
      </c>
      <c r="I139" s="211"/>
      <c r="J139" s="212">
        <f>ROUND(I139*H139,2)</f>
        <v>0</v>
      </c>
      <c r="K139" s="213"/>
      <c r="L139" s="45"/>
      <c r="M139" s="214" t="s">
        <v>32</v>
      </c>
      <c r="N139" s="215" t="s">
        <v>50</v>
      </c>
      <c r="O139" s="85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8" t="s">
        <v>220</v>
      </c>
      <c r="AT139" s="218" t="s">
        <v>131</v>
      </c>
      <c r="AU139" s="218" t="s">
        <v>21</v>
      </c>
      <c r="AY139" s="17" t="s">
        <v>129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7" t="s">
        <v>87</v>
      </c>
      <c r="BK139" s="219">
        <f>ROUND(I139*H139,2)</f>
        <v>0</v>
      </c>
      <c r="BL139" s="17" t="s">
        <v>220</v>
      </c>
      <c r="BM139" s="218" t="s">
        <v>226</v>
      </c>
    </row>
    <row r="140" s="13" customFormat="1">
      <c r="A140" s="13"/>
      <c r="B140" s="225"/>
      <c r="C140" s="226"/>
      <c r="D140" s="227" t="s">
        <v>139</v>
      </c>
      <c r="E140" s="228" t="s">
        <v>32</v>
      </c>
      <c r="F140" s="229" t="s">
        <v>227</v>
      </c>
      <c r="G140" s="226"/>
      <c r="H140" s="230">
        <v>196.84</v>
      </c>
      <c r="I140" s="231"/>
      <c r="J140" s="226"/>
      <c r="K140" s="226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139</v>
      </c>
      <c r="AU140" s="236" t="s">
        <v>21</v>
      </c>
      <c r="AV140" s="13" t="s">
        <v>21</v>
      </c>
      <c r="AW140" s="13" t="s">
        <v>39</v>
      </c>
      <c r="AX140" s="13" t="s">
        <v>87</v>
      </c>
      <c r="AY140" s="236" t="s">
        <v>129</v>
      </c>
    </row>
    <row r="141" s="2" customFormat="1" ht="24.15" customHeight="1">
      <c r="A141" s="39"/>
      <c r="B141" s="40"/>
      <c r="C141" s="206" t="s">
        <v>228</v>
      </c>
      <c r="D141" s="206" t="s">
        <v>131</v>
      </c>
      <c r="E141" s="207" t="s">
        <v>229</v>
      </c>
      <c r="F141" s="208" t="s">
        <v>230</v>
      </c>
      <c r="G141" s="209" t="s">
        <v>213</v>
      </c>
      <c r="H141" s="210">
        <v>1.4750000000000001</v>
      </c>
      <c r="I141" s="211"/>
      <c r="J141" s="212">
        <f>ROUND(I141*H141,2)</f>
        <v>0</v>
      </c>
      <c r="K141" s="213"/>
      <c r="L141" s="45"/>
      <c r="M141" s="214" t="s">
        <v>32</v>
      </c>
      <c r="N141" s="215" t="s">
        <v>50</v>
      </c>
      <c r="O141" s="85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8" t="s">
        <v>135</v>
      </c>
      <c r="AT141" s="218" t="s">
        <v>131</v>
      </c>
      <c r="AU141" s="218" t="s">
        <v>21</v>
      </c>
      <c r="AY141" s="17" t="s">
        <v>129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7" t="s">
        <v>87</v>
      </c>
      <c r="BK141" s="219">
        <f>ROUND(I141*H141,2)</f>
        <v>0</v>
      </c>
      <c r="BL141" s="17" t="s">
        <v>135</v>
      </c>
      <c r="BM141" s="218" t="s">
        <v>231</v>
      </c>
    </row>
    <row r="142" s="2" customFormat="1">
      <c r="A142" s="39"/>
      <c r="B142" s="40"/>
      <c r="C142" s="41"/>
      <c r="D142" s="220" t="s">
        <v>137</v>
      </c>
      <c r="E142" s="41"/>
      <c r="F142" s="221" t="s">
        <v>232</v>
      </c>
      <c r="G142" s="41"/>
      <c r="H142" s="41"/>
      <c r="I142" s="222"/>
      <c r="J142" s="41"/>
      <c r="K142" s="41"/>
      <c r="L142" s="45"/>
      <c r="M142" s="223"/>
      <c r="N142" s="224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7" t="s">
        <v>137</v>
      </c>
      <c r="AU142" s="17" t="s">
        <v>21</v>
      </c>
    </row>
    <row r="143" s="13" customFormat="1">
      <c r="A143" s="13"/>
      <c r="B143" s="225"/>
      <c r="C143" s="226"/>
      <c r="D143" s="227" t="s">
        <v>139</v>
      </c>
      <c r="E143" s="228" t="s">
        <v>32</v>
      </c>
      <c r="F143" s="229" t="s">
        <v>233</v>
      </c>
      <c r="G143" s="226"/>
      <c r="H143" s="230">
        <v>1.4750000000000001</v>
      </c>
      <c r="I143" s="231"/>
      <c r="J143" s="226"/>
      <c r="K143" s="226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139</v>
      </c>
      <c r="AU143" s="236" t="s">
        <v>21</v>
      </c>
      <c r="AV143" s="13" t="s">
        <v>21</v>
      </c>
      <c r="AW143" s="13" t="s">
        <v>39</v>
      </c>
      <c r="AX143" s="13" t="s">
        <v>87</v>
      </c>
      <c r="AY143" s="236" t="s">
        <v>129</v>
      </c>
    </row>
    <row r="144" s="2" customFormat="1" ht="24.15" customHeight="1">
      <c r="A144" s="39"/>
      <c r="B144" s="40"/>
      <c r="C144" s="206" t="s">
        <v>234</v>
      </c>
      <c r="D144" s="206" t="s">
        <v>131</v>
      </c>
      <c r="E144" s="207" t="s">
        <v>235</v>
      </c>
      <c r="F144" s="208" t="s">
        <v>236</v>
      </c>
      <c r="G144" s="209" t="s">
        <v>213</v>
      </c>
      <c r="H144" s="210">
        <v>28.024999999999999</v>
      </c>
      <c r="I144" s="211"/>
      <c r="J144" s="212">
        <f>ROUND(I144*H144,2)</f>
        <v>0</v>
      </c>
      <c r="K144" s="213"/>
      <c r="L144" s="45"/>
      <c r="M144" s="214" t="s">
        <v>32</v>
      </c>
      <c r="N144" s="215" t="s">
        <v>50</v>
      </c>
      <c r="O144" s="85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8" t="s">
        <v>135</v>
      </c>
      <c r="AT144" s="218" t="s">
        <v>131</v>
      </c>
      <c r="AU144" s="218" t="s">
        <v>21</v>
      </c>
      <c r="AY144" s="17" t="s">
        <v>129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7" t="s">
        <v>87</v>
      </c>
      <c r="BK144" s="219">
        <f>ROUND(I144*H144,2)</f>
        <v>0</v>
      </c>
      <c r="BL144" s="17" t="s">
        <v>135</v>
      </c>
      <c r="BM144" s="218" t="s">
        <v>237</v>
      </c>
    </row>
    <row r="145" s="2" customFormat="1">
      <c r="A145" s="39"/>
      <c r="B145" s="40"/>
      <c r="C145" s="41"/>
      <c r="D145" s="220" t="s">
        <v>137</v>
      </c>
      <c r="E145" s="41"/>
      <c r="F145" s="221" t="s">
        <v>238</v>
      </c>
      <c r="G145" s="41"/>
      <c r="H145" s="41"/>
      <c r="I145" s="222"/>
      <c r="J145" s="41"/>
      <c r="K145" s="41"/>
      <c r="L145" s="45"/>
      <c r="M145" s="223"/>
      <c r="N145" s="224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7" t="s">
        <v>137</v>
      </c>
      <c r="AU145" s="17" t="s">
        <v>21</v>
      </c>
    </row>
    <row r="146" s="13" customFormat="1">
      <c r="A146" s="13"/>
      <c r="B146" s="225"/>
      <c r="C146" s="226"/>
      <c r="D146" s="227" t="s">
        <v>139</v>
      </c>
      <c r="E146" s="228" t="s">
        <v>32</v>
      </c>
      <c r="F146" s="229" t="s">
        <v>239</v>
      </c>
      <c r="G146" s="226"/>
      <c r="H146" s="230">
        <v>28.024999999999999</v>
      </c>
      <c r="I146" s="231"/>
      <c r="J146" s="226"/>
      <c r="K146" s="226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139</v>
      </c>
      <c r="AU146" s="236" t="s">
        <v>21</v>
      </c>
      <c r="AV146" s="13" t="s">
        <v>21</v>
      </c>
      <c r="AW146" s="13" t="s">
        <v>39</v>
      </c>
      <c r="AX146" s="13" t="s">
        <v>87</v>
      </c>
      <c r="AY146" s="236" t="s">
        <v>129</v>
      </c>
    </row>
    <row r="147" s="2" customFormat="1" ht="24.15" customHeight="1">
      <c r="A147" s="39"/>
      <c r="B147" s="40"/>
      <c r="C147" s="206" t="s">
        <v>240</v>
      </c>
      <c r="D147" s="206" t="s">
        <v>131</v>
      </c>
      <c r="E147" s="207" t="s">
        <v>241</v>
      </c>
      <c r="F147" s="208" t="s">
        <v>242</v>
      </c>
      <c r="G147" s="209" t="s">
        <v>213</v>
      </c>
      <c r="H147" s="210">
        <v>0.245</v>
      </c>
      <c r="I147" s="211"/>
      <c r="J147" s="212">
        <f>ROUND(I147*H147,2)</f>
        <v>0</v>
      </c>
      <c r="K147" s="213"/>
      <c r="L147" s="45"/>
      <c r="M147" s="214" t="s">
        <v>32</v>
      </c>
      <c r="N147" s="215" t="s">
        <v>50</v>
      </c>
      <c r="O147" s="85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8" t="s">
        <v>135</v>
      </c>
      <c r="AT147" s="218" t="s">
        <v>131</v>
      </c>
      <c r="AU147" s="218" t="s">
        <v>21</v>
      </c>
      <c r="AY147" s="17" t="s">
        <v>129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7" t="s">
        <v>87</v>
      </c>
      <c r="BK147" s="219">
        <f>ROUND(I147*H147,2)</f>
        <v>0</v>
      </c>
      <c r="BL147" s="17" t="s">
        <v>135</v>
      </c>
      <c r="BM147" s="218" t="s">
        <v>243</v>
      </c>
    </row>
    <row r="148" s="2" customFormat="1">
      <c r="A148" s="39"/>
      <c r="B148" s="40"/>
      <c r="C148" s="41"/>
      <c r="D148" s="220" t="s">
        <v>137</v>
      </c>
      <c r="E148" s="41"/>
      <c r="F148" s="221" t="s">
        <v>244</v>
      </c>
      <c r="G148" s="41"/>
      <c r="H148" s="41"/>
      <c r="I148" s="222"/>
      <c r="J148" s="41"/>
      <c r="K148" s="41"/>
      <c r="L148" s="45"/>
      <c r="M148" s="223"/>
      <c r="N148" s="224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7" t="s">
        <v>137</v>
      </c>
      <c r="AU148" s="17" t="s">
        <v>21</v>
      </c>
    </row>
    <row r="149" s="13" customFormat="1">
      <c r="A149" s="13"/>
      <c r="B149" s="225"/>
      <c r="C149" s="226"/>
      <c r="D149" s="227" t="s">
        <v>139</v>
      </c>
      <c r="E149" s="228" t="s">
        <v>32</v>
      </c>
      <c r="F149" s="229" t="s">
        <v>245</v>
      </c>
      <c r="G149" s="226"/>
      <c r="H149" s="230">
        <v>0.245</v>
      </c>
      <c r="I149" s="231"/>
      <c r="J149" s="226"/>
      <c r="K149" s="226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139</v>
      </c>
      <c r="AU149" s="236" t="s">
        <v>21</v>
      </c>
      <c r="AV149" s="13" t="s">
        <v>21</v>
      </c>
      <c r="AW149" s="13" t="s">
        <v>39</v>
      </c>
      <c r="AX149" s="13" t="s">
        <v>87</v>
      </c>
      <c r="AY149" s="236" t="s">
        <v>129</v>
      </c>
    </row>
    <row r="150" s="2" customFormat="1" ht="24.15" customHeight="1">
      <c r="A150" s="39"/>
      <c r="B150" s="40"/>
      <c r="C150" s="206" t="s">
        <v>7</v>
      </c>
      <c r="D150" s="206" t="s">
        <v>131</v>
      </c>
      <c r="E150" s="207" t="s">
        <v>246</v>
      </c>
      <c r="F150" s="208" t="s">
        <v>247</v>
      </c>
      <c r="G150" s="209" t="s">
        <v>213</v>
      </c>
      <c r="H150" s="210">
        <v>1.23</v>
      </c>
      <c r="I150" s="211"/>
      <c r="J150" s="212">
        <f>ROUND(I150*H150,2)</f>
        <v>0</v>
      </c>
      <c r="K150" s="213"/>
      <c r="L150" s="45"/>
      <c r="M150" s="214" t="s">
        <v>32</v>
      </c>
      <c r="N150" s="215" t="s">
        <v>50</v>
      </c>
      <c r="O150" s="85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8" t="s">
        <v>135</v>
      </c>
      <c r="AT150" s="218" t="s">
        <v>131</v>
      </c>
      <c r="AU150" s="218" t="s">
        <v>21</v>
      </c>
      <c r="AY150" s="17" t="s">
        <v>129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7" t="s">
        <v>87</v>
      </c>
      <c r="BK150" s="219">
        <f>ROUND(I150*H150,2)</f>
        <v>0</v>
      </c>
      <c r="BL150" s="17" t="s">
        <v>135</v>
      </c>
      <c r="BM150" s="218" t="s">
        <v>248</v>
      </c>
    </row>
    <row r="151" s="2" customFormat="1">
      <c r="A151" s="39"/>
      <c r="B151" s="40"/>
      <c r="C151" s="41"/>
      <c r="D151" s="220" t="s">
        <v>137</v>
      </c>
      <c r="E151" s="41"/>
      <c r="F151" s="221" t="s">
        <v>249</v>
      </c>
      <c r="G151" s="41"/>
      <c r="H151" s="41"/>
      <c r="I151" s="222"/>
      <c r="J151" s="41"/>
      <c r="K151" s="41"/>
      <c r="L151" s="45"/>
      <c r="M151" s="223"/>
      <c r="N151" s="224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7" t="s">
        <v>137</v>
      </c>
      <c r="AU151" s="17" t="s">
        <v>21</v>
      </c>
    </row>
    <row r="152" s="13" customFormat="1">
      <c r="A152" s="13"/>
      <c r="B152" s="225"/>
      <c r="C152" s="226"/>
      <c r="D152" s="227" t="s">
        <v>139</v>
      </c>
      <c r="E152" s="228" t="s">
        <v>32</v>
      </c>
      <c r="F152" s="229" t="s">
        <v>250</v>
      </c>
      <c r="G152" s="226"/>
      <c r="H152" s="230">
        <v>1.23</v>
      </c>
      <c r="I152" s="231"/>
      <c r="J152" s="226"/>
      <c r="K152" s="226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139</v>
      </c>
      <c r="AU152" s="236" t="s">
        <v>21</v>
      </c>
      <c r="AV152" s="13" t="s">
        <v>21</v>
      </c>
      <c r="AW152" s="13" t="s">
        <v>39</v>
      </c>
      <c r="AX152" s="13" t="s">
        <v>87</v>
      </c>
      <c r="AY152" s="236" t="s">
        <v>129</v>
      </c>
    </row>
    <row r="153" s="12" customFormat="1" ht="25.92" customHeight="1">
      <c r="A153" s="12"/>
      <c r="B153" s="190"/>
      <c r="C153" s="191"/>
      <c r="D153" s="192" t="s">
        <v>78</v>
      </c>
      <c r="E153" s="193" t="s">
        <v>251</v>
      </c>
      <c r="F153" s="193" t="s">
        <v>252</v>
      </c>
      <c r="G153" s="191"/>
      <c r="H153" s="191"/>
      <c r="I153" s="194"/>
      <c r="J153" s="195">
        <f>BK153</f>
        <v>0</v>
      </c>
      <c r="K153" s="191"/>
      <c r="L153" s="196"/>
      <c r="M153" s="197"/>
      <c r="N153" s="198"/>
      <c r="O153" s="198"/>
      <c r="P153" s="199">
        <f>P154</f>
        <v>0</v>
      </c>
      <c r="Q153" s="198"/>
      <c r="R153" s="199">
        <f>R154</f>
        <v>0.0081600000000000006</v>
      </c>
      <c r="S153" s="198"/>
      <c r="T153" s="200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1" t="s">
        <v>21</v>
      </c>
      <c r="AT153" s="202" t="s">
        <v>78</v>
      </c>
      <c r="AU153" s="202" t="s">
        <v>79</v>
      </c>
      <c r="AY153" s="201" t="s">
        <v>129</v>
      </c>
      <c r="BK153" s="203">
        <f>BK154</f>
        <v>0</v>
      </c>
    </row>
    <row r="154" s="12" customFormat="1" ht="22.8" customHeight="1">
      <c r="A154" s="12"/>
      <c r="B154" s="190"/>
      <c r="C154" s="191"/>
      <c r="D154" s="192" t="s">
        <v>78</v>
      </c>
      <c r="E154" s="204" t="s">
        <v>253</v>
      </c>
      <c r="F154" s="204" t="s">
        <v>254</v>
      </c>
      <c r="G154" s="191"/>
      <c r="H154" s="191"/>
      <c r="I154" s="194"/>
      <c r="J154" s="205">
        <f>BK154</f>
        <v>0</v>
      </c>
      <c r="K154" s="191"/>
      <c r="L154" s="196"/>
      <c r="M154" s="197"/>
      <c r="N154" s="198"/>
      <c r="O154" s="198"/>
      <c r="P154" s="199">
        <f>SUM(P155:P160)</f>
        <v>0</v>
      </c>
      <c r="Q154" s="198"/>
      <c r="R154" s="199">
        <f>SUM(R155:R160)</f>
        <v>0.0081600000000000006</v>
      </c>
      <c r="S154" s="198"/>
      <c r="T154" s="200">
        <f>SUM(T155:T160)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1" t="s">
        <v>21</v>
      </c>
      <c r="AT154" s="202" t="s">
        <v>78</v>
      </c>
      <c r="AU154" s="202" t="s">
        <v>87</v>
      </c>
      <c r="AY154" s="201" t="s">
        <v>129</v>
      </c>
      <c r="BK154" s="203">
        <f>SUM(BK155:BK160)</f>
        <v>0</v>
      </c>
    </row>
    <row r="155" s="2" customFormat="1" ht="24.15" customHeight="1">
      <c r="A155" s="39"/>
      <c r="B155" s="40"/>
      <c r="C155" s="206" t="s">
        <v>255</v>
      </c>
      <c r="D155" s="206" t="s">
        <v>131</v>
      </c>
      <c r="E155" s="207" t="s">
        <v>256</v>
      </c>
      <c r="F155" s="208" t="s">
        <v>257</v>
      </c>
      <c r="G155" s="209" t="s">
        <v>181</v>
      </c>
      <c r="H155" s="210">
        <v>40</v>
      </c>
      <c r="I155" s="211"/>
      <c r="J155" s="212">
        <f>ROUND(I155*H155,2)</f>
        <v>0</v>
      </c>
      <c r="K155" s="213"/>
      <c r="L155" s="45"/>
      <c r="M155" s="214" t="s">
        <v>32</v>
      </c>
      <c r="N155" s="215" t="s">
        <v>50</v>
      </c>
      <c r="O155" s="85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8" t="s">
        <v>216</v>
      </c>
      <c r="AT155" s="218" t="s">
        <v>131</v>
      </c>
      <c r="AU155" s="218" t="s">
        <v>21</v>
      </c>
      <c r="AY155" s="17" t="s">
        <v>129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7" t="s">
        <v>87</v>
      </c>
      <c r="BK155" s="219">
        <f>ROUND(I155*H155,2)</f>
        <v>0</v>
      </c>
      <c r="BL155" s="17" t="s">
        <v>216</v>
      </c>
      <c r="BM155" s="218" t="s">
        <v>258</v>
      </c>
    </row>
    <row r="156" s="2" customFormat="1">
      <c r="A156" s="39"/>
      <c r="B156" s="40"/>
      <c r="C156" s="41"/>
      <c r="D156" s="220" t="s">
        <v>137</v>
      </c>
      <c r="E156" s="41"/>
      <c r="F156" s="221" t="s">
        <v>259</v>
      </c>
      <c r="G156" s="41"/>
      <c r="H156" s="41"/>
      <c r="I156" s="222"/>
      <c r="J156" s="41"/>
      <c r="K156" s="41"/>
      <c r="L156" s="45"/>
      <c r="M156" s="223"/>
      <c r="N156" s="224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7" t="s">
        <v>137</v>
      </c>
      <c r="AU156" s="17" t="s">
        <v>21</v>
      </c>
    </row>
    <row r="157" s="13" customFormat="1">
      <c r="A157" s="13"/>
      <c r="B157" s="225"/>
      <c r="C157" s="226"/>
      <c r="D157" s="227" t="s">
        <v>139</v>
      </c>
      <c r="E157" s="228" t="s">
        <v>32</v>
      </c>
      <c r="F157" s="229" t="s">
        <v>260</v>
      </c>
      <c r="G157" s="226"/>
      <c r="H157" s="230">
        <v>40</v>
      </c>
      <c r="I157" s="231"/>
      <c r="J157" s="226"/>
      <c r="K157" s="226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139</v>
      </c>
      <c r="AU157" s="236" t="s">
        <v>21</v>
      </c>
      <c r="AV157" s="13" t="s">
        <v>21</v>
      </c>
      <c r="AW157" s="13" t="s">
        <v>39</v>
      </c>
      <c r="AX157" s="13" t="s">
        <v>87</v>
      </c>
      <c r="AY157" s="236" t="s">
        <v>129</v>
      </c>
    </row>
    <row r="158" s="2" customFormat="1" ht="16.5" customHeight="1">
      <c r="A158" s="39"/>
      <c r="B158" s="40"/>
      <c r="C158" s="238" t="s">
        <v>261</v>
      </c>
      <c r="D158" s="238" t="s">
        <v>186</v>
      </c>
      <c r="E158" s="239" t="s">
        <v>262</v>
      </c>
      <c r="F158" s="240" t="s">
        <v>263</v>
      </c>
      <c r="G158" s="241" t="s">
        <v>181</v>
      </c>
      <c r="H158" s="242">
        <v>48</v>
      </c>
      <c r="I158" s="243"/>
      <c r="J158" s="244">
        <f>ROUND(I158*H158,2)</f>
        <v>0</v>
      </c>
      <c r="K158" s="245"/>
      <c r="L158" s="246"/>
      <c r="M158" s="247" t="s">
        <v>32</v>
      </c>
      <c r="N158" s="248" t="s">
        <v>50</v>
      </c>
      <c r="O158" s="85"/>
      <c r="P158" s="216">
        <f>O158*H158</f>
        <v>0</v>
      </c>
      <c r="Q158" s="216">
        <v>0.00017000000000000001</v>
      </c>
      <c r="R158" s="216">
        <f>Q158*H158</f>
        <v>0.0081600000000000006</v>
      </c>
      <c r="S158" s="216">
        <v>0</v>
      </c>
      <c r="T158" s="21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8" t="s">
        <v>264</v>
      </c>
      <c r="AT158" s="218" t="s">
        <v>186</v>
      </c>
      <c r="AU158" s="218" t="s">
        <v>21</v>
      </c>
      <c r="AY158" s="17" t="s">
        <v>129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7" t="s">
        <v>87</v>
      </c>
      <c r="BK158" s="219">
        <f>ROUND(I158*H158,2)</f>
        <v>0</v>
      </c>
      <c r="BL158" s="17" t="s">
        <v>216</v>
      </c>
      <c r="BM158" s="218" t="s">
        <v>265</v>
      </c>
    </row>
    <row r="159" s="13" customFormat="1">
      <c r="A159" s="13"/>
      <c r="B159" s="225"/>
      <c r="C159" s="226"/>
      <c r="D159" s="227" t="s">
        <v>139</v>
      </c>
      <c r="E159" s="228" t="s">
        <v>32</v>
      </c>
      <c r="F159" s="229" t="s">
        <v>260</v>
      </c>
      <c r="G159" s="226"/>
      <c r="H159" s="230">
        <v>40</v>
      </c>
      <c r="I159" s="231"/>
      <c r="J159" s="226"/>
      <c r="K159" s="226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139</v>
      </c>
      <c r="AU159" s="236" t="s">
        <v>21</v>
      </c>
      <c r="AV159" s="13" t="s">
        <v>21</v>
      </c>
      <c r="AW159" s="13" t="s">
        <v>39</v>
      </c>
      <c r="AX159" s="13" t="s">
        <v>87</v>
      </c>
      <c r="AY159" s="236" t="s">
        <v>129</v>
      </c>
    </row>
    <row r="160" s="13" customFormat="1">
      <c r="A160" s="13"/>
      <c r="B160" s="225"/>
      <c r="C160" s="226"/>
      <c r="D160" s="227" t="s">
        <v>139</v>
      </c>
      <c r="E160" s="226"/>
      <c r="F160" s="229" t="s">
        <v>266</v>
      </c>
      <c r="G160" s="226"/>
      <c r="H160" s="230">
        <v>48</v>
      </c>
      <c r="I160" s="231"/>
      <c r="J160" s="226"/>
      <c r="K160" s="226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139</v>
      </c>
      <c r="AU160" s="236" t="s">
        <v>21</v>
      </c>
      <c r="AV160" s="13" t="s">
        <v>21</v>
      </c>
      <c r="AW160" s="13" t="s">
        <v>4</v>
      </c>
      <c r="AX160" s="13" t="s">
        <v>87</v>
      </c>
      <c r="AY160" s="236" t="s">
        <v>129</v>
      </c>
    </row>
    <row r="161" s="12" customFormat="1" ht="25.92" customHeight="1">
      <c r="A161" s="12"/>
      <c r="B161" s="190"/>
      <c r="C161" s="191"/>
      <c r="D161" s="192" t="s">
        <v>78</v>
      </c>
      <c r="E161" s="193" t="s">
        <v>186</v>
      </c>
      <c r="F161" s="193" t="s">
        <v>267</v>
      </c>
      <c r="G161" s="191"/>
      <c r="H161" s="191"/>
      <c r="I161" s="194"/>
      <c r="J161" s="195">
        <f>BK161</f>
        <v>0</v>
      </c>
      <c r="K161" s="191"/>
      <c r="L161" s="196"/>
      <c r="M161" s="197"/>
      <c r="N161" s="198"/>
      <c r="O161" s="198"/>
      <c r="P161" s="199">
        <f>P162+P211</f>
        <v>0</v>
      </c>
      <c r="Q161" s="198"/>
      <c r="R161" s="199">
        <f>R162+R211</f>
        <v>12.8698148652</v>
      </c>
      <c r="S161" s="198"/>
      <c r="T161" s="200">
        <f>T162+T211</f>
        <v>2.0800000000000001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1" t="s">
        <v>147</v>
      </c>
      <c r="AT161" s="202" t="s">
        <v>78</v>
      </c>
      <c r="AU161" s="202" t="s">
        <v>79</v>
      </c>
      <c r="AY161" s="201" t="s">
        <v>129</v>
      </c>
      <c r="BK161" s="203">
        <f>BK162+BK211</f>
        <v>0</v>
      </c>
    </row>
    <row r="162" s="12" customFormat="1" ht="22.8" customHeight="1">
      <c r="A162" s="12"/>
      <c r="B162" s="190"/>
      <c r="C162" s="191"/>
      <c r="D162" s="192" t="s">
        <v>78</v>
      </c>
      <c r="E162" s="204" t="s">
        <v>268</v>
      </c>
      <c r="F162" s="204" t="s">
        <v>269</v>
      </c>
      <c r="G162" s="191"/>
      <c r="H162" s="191"/>
      <c r="I162" s="194"/>
      <c r="J162" s="205">
        <f>BK162</f>
        <v>0</v>
      </c>
      <c r="K162" s="191"/>
      <c r="L162" s="196"/>
      <c r="M162" s="197"/>
      <c r="N162" s="198"/>
      <c r="O162" s="198"/>
      <c r="P162" s="199">
        <f>SUM(P163:P210)</f>
        <v>0</v>
      </c>
      <c r="Q162" s="198"/>
      <c r="R162" s="199">
        <f>SUM(R163:R210)</f>
        <v>0.060845000000000003</v>
      </c>
      <c r="S162" s="198"/>
      <c r="T162" s="200">
        <f>SUM(T163:T210)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1" t="s">
        <v>147</v>
      </c>
      <c r="AT162" s="202" t="s">
        <v>78</v>
      </c>
      <c r="AU162" s="202" t="s">
        <v>87</v>
      </c>
      <c r="AY162" s="201" t="s">
        <v>129</v>
      </c>
      <c r="BK162" s="203">
        <f>SUM(BK163:BK210)</f>
        <v>0</v>
      </c>
    </row>
    <row r="163" s="2" customFormat="1" ht="24.15" customHeight="1">
      <c r="A163" s="39"/>
      <c r="B163" s="40"/>
      <c r="C163" s="206" t="s">
        <v>270</v>
      </c>
      <c r="D163" s="206" t="s">
        <v>131</v>
      </c>
      <c r="E163" s="207" t="s">
        <v>271</v>
      </c>
      <c r="F163" s="208" t="s">
        <v>272</v>
      </c>
      <c r="G163" s="209" t="s">
        <v>181</v>
      </c>
      <c r="H163" s="210">
        <v>40</v>
      </c>
      <c r="I163" s="211"/>
      <c r="J163" s="212">
        <f>ROUND(I163*H163,2)</f>
        <v>0</v>
      </c>
      <c r="K163" s="213"/>
      <c r="L163" s="45"/>
      <c r="M163" s="214" t="s">
        <v>32</v>
      </c>
      <c r="N163" s="215" t="s">
        <v>50</v>
      </c>
      <c r="O163" s="85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8" t="s">
        <v>220</v>
      </c>
      <c r="AT163" s="218" t="s">
        <v>131</v>
      </c>
      <c r="AU163" s="218" t="s">
        <v>21</v>
      </c>
      <c r="AY163" s="17" t="s">
        <v>129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7" t="s">
        <v>87</v>
      </c>
      <c r="BK163" s="219">
        <f>ROUND(I163*H163,2)</f>
        <v>0</v>
      </c>
      <c r="BL163" s="17" t="s">
        <v>220</v>
      </c>
      <c r="BM163" s="218" t="s">
        <v>273</v>
      </c>
    </row>
    <row r="164" s="2" customFormat="1">
      <c r="A164" s="39"/>
      <c r="B164" s="40"/>
      <c r="C164" s="41"/>
      <c r="D164" s="220" t="s">
        <v>137</v>
      </c>
      <c r="E164" s="41"/>
      <c r="F164" s="221" t="s">
        <v>274</v>
      </c>
      <c r="G164" s="41"/>
      <c r="H164" s="41"/>
      <c r="I164" s="222"/>
      <c r="J164" s="41"/>
      <c r="K164" s="41"/>
      <c r="L164" s="45"/>
      <c r="M164" s="223"/>
      <c r="N164" s="224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7" t="s">
        <v>137</v>
      </c>
      <c r="AU164" s="17" t="s">
        <v>21</v>
      </c>
    </row>
    <row r="165" s="13" customFormat="1">
      <c r="A165" s="13"/>
      <c r="B165" s="225"/>
      <c r="C165" s="226"/>
      <c r="D165" s="227" t="s">
        <v>139</v>
      </c>
      <c r="E165" s="228" t="s">
        <v>32</v>
      </c>
      <c r="F165" s="229" t="s">
        <v>260</v>
      </c>
      <c r="G165" s="226"/>
      <c r="H165" s="230">
        <v>40</v>
      </c>
      <c r="I165" s="231"/>
      <c r="J165" s="226"/>
      <c r="K165" s="226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139</v>
      </c>
      <c r="AU165" s="236" t="s">
        <v>21</v>
      </c>
      <c r="AV165" s="13" t="s">
        <v>21</v>
      </c>
      <c r="AW165" s="13" t="s">
        <v>39</v>
      </c>
      <c r="AX165" s="13" t="s">
        <v>87</v>
      </c>
      <c r="AY165" s="236" t="s">
        <v>129</v>
      </c>
    </row>
    <row r="166" s="2" customFormat="1" ht="16.5" customHeight="1">
      <c r="A166" s="39"/>
      <c r="B166" s="40"/>
      <c r="C166" s="238" t="s">
        <v>275</v>
      </c>
      <c r="D166" s="238" t="s">
        <v>186</v>
      </c>
      <c r="E166" s="239" t="s">
        <v>276</v>
      </c>
      <c r="F166" s="240" t="s">
        <v>277</v>
      </c>
      <c r="G166" s="241" t="s">
        <v>278</v>
      </c>
      <c r="H166" s="242">
        <v>24.844999999999999</v>
      </c>
      <c r="I166" s="243"/>
      <c r="J166" s="244">
        <f>ROUND(I166*H166,2)</f>
        <v>0</v>
      </c>
      <c r="K166" s="245"/>
      <c r="L166" s="246"/>
      <c r="M166" s="247" t="s">
        <v>32</v>
      </c>
      <c r="N166" s="248" t="s">
        <v>50</v>
      </c>
      <c r="O166" s="85"/>
      <c r="P166" s="216">
        <f>O166*H166</f>
        <v>0</v>
      </c>
      <c r="Q166" s="216">
        <v>0.001</v>
      </c>
      <c r="R166" s="216">
        <f>Q166*H166</f>
        <v>0.024844999999999999</v>
      </c>
      <c r="S166" s="216">
        <v>0</v>
      </c>
      <c r="T166" s="21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8" t="s">
        <v>279</v>
      </c>
      <c r="AT166" s="218" t="s">
        <v>186</v>
      </c>
      <c r="AU166" s="218" t="s">
        <v>21</v>
      </c>
      <c r="AY166" s="17" t="s">
        <v>129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7" t="s">
        <v>87</v>
      </c>
      <c r="BK166" s="219">
        <f>ROUND(I166*H166,2)</f>
        <v>0</v>
      </c>
      <c r="BL166" s="17" t="s">
        <v>220</v>
      </c>
      <c r="BM166" s="218" t="s">
        <v>280</v>
      </c>
    </row>
    <row r="167" s="13" customFormat="1">
      <c r="A167" s="13"/>
      <c r="B167" s="225"/>
      <c r="C167" s="226"/>
      <c r="D167" s="227" t="s">
        <v>139</v>
      </c>
      <c r="E167" s="228" t="s">
        <v>32</v>
      </c>
      <c r="F167" s="229" t="s">
        <v>281</v>
      </c>
      <c r="G167" s="226"/>
      <c r="H167" s="230">
        <v>24.844999999999999</v>
      </c>
      <c r="I167" s="231"/>
      <c r="J167" s="226"/>
      <c r="K167" s="226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139</v>
      </c>
      <c r="AU167" s="236" t="s">
        <v>21</v>
      </c>
      <c r="AV167" s="13" t="s">
        <v>21</v>
      </c>
      <c r="AW167" s="13" t="s">
        <v>39</v>
      </c>
      <c r="AX167" s="13" t="s">
        <v>87</v>
      </c>
      <c r="AY167" s="236" t="s">
        <v>129</v>
      </c>
    </row>
    <row r="168" s="2" customFormat="1" ht="16.5" customHeight="1">
      <c r="A168" s="39"/>
      <c r="B168" s="40"/>
      <c r="C168" s="206" t="s">
        <v>282</v>
      </c>
      <c r="D168" s="206" t="s">
        <v>131</v>
      </c>
      <c r="E168" s="207" t="s">
        <v>283</v>
      </c>
      <c r="F168" s="208" t="s">
        <v>284</v>
      </c>
      <c r="G168" s="209" t="s">
        <v>285</v>
      </c>
      <c r="H168" s="210">
        <v>1</v>
      </c>
      <c r="I168" s="211"/>
      <c r="J168" s="212">
        <f>ROUND(I168*H168,2)</f>
        <v>0</v>
      </c>
      <c r="K168" s="213"/>
      <c r="L168" s="45"/>
      <c r="M168" s="214" t="s">
        <v>32</v>
      </c>
      <c r="N168" s="215" t="s">
        <v>50</v>
      </c>
      <c r="O168" s="85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8" t="s">
        <v>220</v>
      </c>
      <c r="AT168" s="218" t="s">
        <v>131</v>
      </c>
      <c r="AU168" s="218" t="s">
        <v>21</v>
      </c>
      <c r="AY168" s="17" t="s">
        <v>129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7" t="s">
        <v>87</v>
      </c>
      <c r="BK168" s="219">
        <f>ROUND(I168*H168,2)</f>
        <v>0</v>
      </c>
      <c r="BL168" s="17" t="s">
        <v>220</v>
      </c>
      <c r="BM168" s="218" t="s">
        <v>286</v>
      </c>
    </row>
    <row r="169" s="2" customFormat="1">
      <c r="A169" s="39"/>
      <c r="B169" s="40"/>
      <c r="C169" s="41"/>
      <c r="D169" s="220" t="s">
        <v>137</v>
      </c>
      <c r="E169" s="41"/>
      <c r="F169" s="221" t="s">
        <v>287</v>
      </c>
      <c r="G169" s="41"/>
      <c r="H169" s="41"/>
      <c r="I169" s="222"/>
      <c r="J169" s="41"/>
      <c r="K169" s="41"/>
      <c r="L169" s="45"/>
      <c r="M169" s="223"/>
      <c r="N169" s="224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7" t="s">
        <v>137</v>
      </c>
      <c r="AU169" s="17" t="s">
        <v>21</v>
      </c>
    </row>
    <row r="170" s="13" customFormat="1">
      <c r="A170" s="13"/>
      <c r="B170" s="225"/>
      <c r="C170" s="226"/>
      <c r="D170" s="227" t="s">
        <v>139</v>
      </c>
      <c r="E170" s="228" t="s">
        <v>32</v>
      </c>
      <c r="F170" s="229" t="s">
        <v>87</v>
      </c>
      <c r="G170" s="226"/>
      <c r="H170" s="230">
        <v>1</v>
      </c>
      <c r="I170" s="231"/>
      <c r="J170" s="226"/>
      <c r="K170" s="226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139</v>
      </c>
      <c r="AU170" s="236" t="s">
        <v>21</v>
      </c>
      <c r="AV170" s="13" t="s">
        <v>21</v>
      </c>
      <c r="AW170" s="13" t="s">
        <v>39</v>
      </c>
      <c r="AX170" s="13" t="s">
        <v>87</v>
      </c>
      <c r="AY170" s="236" t="s">
        <v>129</v>
      </c>
    </row>
    <row r="171" s="2" customFormat="1" ht="16.5" customHeight="1">
      <c r="A171" s="39"/>
      <c r="B171" s="40"/>
      <c r="C171" s="206" t="s">
        <v>288</v>
      </c>
      <c r="D171" s="206" t="s">
        <v>131</v>
      </c>
      <c r="E171" s="207" t="s">
        <v>289</v>
      </c>
      <c r="F171" s="208" t="s">
        <v>290</v>
      </c>
      <c r="G171" s="209" t="s">
        <v>181</v>
      </c>
      <c r="H171" s="210">
        <v>40</v>
      </c>
      <c r="I171" s="211"/>
      <c r="J171" s="212">
        <f>ROUND(I171*H171,2)</f>
        <v>0</v>
      </c>
      <c r="K171" s="213"/>
      <c r="L171" s="45"/>
      <c r="M171" s="214" t="s">
        <v>32</v>
      </c>
      <c r="N171" s="215" t="s">
        <v>50</v>
      </c>
      <c r="O171" s="85"/>
      <c r="P171" s="216">
        <f>O171*H171</f>
        <v>0</v>
      </c>
      <c r="Q171" s="216">
        <v>0</v>
      </c>
      <c r="R171" s="216">
        <f>Q171*H171</f>
        <v>0</v>
      </c>
      <c r="S171" s="216">
        <v>0</v>
      </c>
      <c r="T171" s="21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8" t="s">
        <v>220</v>
      </c>
      <c r="AT171" s="218" t="s">
        <v>131</v>
      </c>
      <c r="AU171" s="218" t="s">
        <v>21</v>
      </c>
      <c r="AY171" s="17" t="s">
        <v>129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7" t="s">
        <v>87</v>
      </c>
      <c r="BK171" s="219">
        <f>ROUND(I171*H171,2)</f>
        <v>0</v>
      </c>
      <c r="BL171" s="17" t="s">
        <v>220</v>
      </c>
      <c r="BM171" s="218" t="s">
        <v>291</v>
      </c>
    </row>
    <row r="172" s="13" customFormat="1">
      <c r="A172" s="13"/>
      <c r="B172" s="225"/>
      <c r="C172" s="226"/>
      <c r="D172" s="227" t="s">
        <v>139</v>
      </c>
      <c r="E172" s="228" t="s">
        <v>32</v>
      </c>
      <c r="F172" s="229" t="s">
        <v>260</v>
      </c>
      <c r="G172" s="226"/>
      <c r="H172" s="230">
        <v>40</v>
      </c>
      <c r="I172" s="231"/>
      <c r="J172" s="226"/>
      <c r="K172" s="226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139</v>
      </c>
      <c r="AU172" s="236" t="s">
        <v>21</v>
      </c>
      <c r="AV172" s="13" t="s">
        <v>21</v>
      </c>
      <c r="AW172" s="13" t="s">
        <v>39</v>
      </c>
      <c r="AX172" s="13" t="s">
        <v>87</v>
      </c>
      <c r="AY172" s="236" t="s">
        <v>129</v>
      </c>
    </row>
    <row r="173" s="2" customFormat="1" ht="16.5" customHeight="1">
      <c r="A173" s="39"/>
      <c r="B173" s="40"/>
      <c r="C173" s="238" t="s">
        <v>292</v>
      </c>
      <c r="D173" s="238" t="s">
        <v>186</v>
      </c>
      <c r="E173" s="239" t="s">
        <v>293</v>
      </c>
      <c r="F173" s="240" t="s">
        <v>294</v>
      </c>
      <c r="G173" s="241" t="s">
        <v>181</v>
      </c>
      <c r="H173" s="242">
        <v>10</v>
      </c>
      <c r="I173" s="243"/>
      <c r="J173" s="244">
        <f>ROUND(I173*H173,2)</f>
        <v>0</v>
      </c>
      <c r="K173" s="245"/>
      <c r="L173" s="246"/>
      <c r="M173" s="247" t="s">
        <v>32</v>
      </c>
      <c r="N173" s="248" t="s">
        <v>50</v>
      </c>
      <c r="O173" s="85"/>
      <c r="P173" s="216">
        <f>O173*H173</f>
        <v>0</v>
      </c>
      <c r="Q173" s="216">
        <v>0.00072000000000000005</v>
      </c>
      <c r="R173" s="216">
        <f>Q173*H173</f>
        <v>0.0072000000000000007</v>
      </c>
      <c r="S173" s="216">
        <v>0</v>
      </c>
      <c r="T173" s="21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8" t="s">
        <v>279</v>
      </c>
      <c r="AT173" s="218" t="s">
        <v>186</v>
      </c>
      <c r="AU173" s="218" t="s">
        <v>21</v>
      </c>
      <c r="AY173" s="17" t="s">
        <v>129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7" t="s">
        <v>87</v>
      </c>
      <c r="BK173" s="219">
        <f>ROUND(I173*H173,2)</f>
        <v>0</v>
      </c>
      <c r="BL173" s="17" t="s">
        <v>220</v>
      </c>
      <c r="BM173" s="218" t="s">
        <v>295</v>
      </c>
    </row>
    <row r="174" s="13" customFormat="1">
      <c r="A174" s="13"/>
      <c r="B174" s="225"/>
      <c r="C174" s="226"/>
      <c r="D174" s="227" t="s">
        <v>139</v>
      </c>
      <c r="E174" s="228" t="s">
        <v>32</v>
      </c>
      <c r="F174" s="229" t="s">
        <v>185</v>
      </c>
      <c r="G174" s="226"/>
      <c r="H174" s="230">
        <v>10</v>
      </c>
      <c r="I174" s="231"/>
      <c r="J174" s="226"/>
      <c r="K174" s="226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139</v>
      </c>
      <c r="AU174" s="236" t="s">
        <v>21</v>
      </c>
      <c r="AV174" s="13" t="s">
        <v>21</v>
      </c>
      <c r="AW174" s="13" t="s">
        <v>39</v>
      </c>
      <c r="AX174" s="13" t="s">
        <v>87</v>
      </c>
      <c r="AY174" s="236" t="s">
        <v>129</v>
      </c>
    </row>
    <row r="175" s="2" customFormat="1" ht="16.5" customHeight="1">
      <c r="A175" s="39"/>
      <c r="B175" s="40"/>
      <c r="C175" s="238" t="s">
        <v>296</v>
      </c>
      <c r="D175" s="238" t="s">
        <v>186</v>
      </c>
      <c r="E175" s="239" t="s">
        <v>297</v>
      </c>
      <c r="F175" s="240" t="s">
        <v>298</v>
      </c>
      <c r="G175" s="241" t="s">
        <v>181</v>
      </c>
      <c r="H175" s="242">
        <v>40</v>
      </c>
      <c r="I175" s="243"/>
      <c r="J175" s="244">
        <f>ROUND(I175*H175,2)</f>
        <v>0</v>
      </c>
      <c r="K175" s="245"/>
      <c r="L175" s="246"/>
      <c r="M175" s="247" t="s">
        <v>32</v>
      </c>
      <c r="N175" s="248" t="s">
        <v>50</v>
      </c>
      <c r="O175" s="85"/>
      <c r="P175" s="216">
        <f>O175*H175</f>
        <v>0</v>
      </c>
      <c r="Q175" s="216">
        <v>0.00072000000000000005</v>
      </c>
      <c r="R175" s="216">
        <f>Q175*H175</f>
        <v>0.028800000000000003</v>
      </c>
      <c r="S175" s="216">
        <v>0</v>
      </c>
      <c r="T175" s="21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8" t="s">
        <v>279</v>
      </c>
      <c r="AT175" s="218" t="s">
        <v>186</v>
      </c>
      <c r="AU175" s="218" t="s">
        <v>21</v>
      </c>
      <c r="AY175" s="17" t="s">
        <v>129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7" t="s">
        <v>87</v>
      </c>
      <c r="BK175" s="219">
        <f>ROUND(I175*H175,2)</f>
        <v>0</v>
      </c>
      <c r="BL175" s="17" t="s">
        <v>220</v>
      </c>
      <c r="BM175" s="218" t="s">
        <v>299</v>
      </c>
    </row>
    <row r="176" s="2" customFormat="1">
      <c r="A176" s="39"/>
      <c r="B176" s="40"/>
      <c r="C176" s="41"/>
      <c r="D176" s="227" t="s">
        <v>174</v>
      </c>
      <c r="E176" s="41"/>
      <c r="F176" s="237" t="s">
        <v>300</v>
      </c>
      <c r="G176" s="41"/>
      <c r="H176" s="41"/>
      <c r="I176" s="222"/>
      <c r="J176" s="41"/>
      <c r="K176" s="41"/>
      <c r="L176" s="45"/>
      <c r="M176" s="223"/>
      <c r="N176" s="224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7" t="s">
        <v>174</v>
      </c>
      <c r="AU176" s="17" t="s">
        <v>21</v>
      </c>
    </row>
    <row r="177" s="13" customFormat="1">
      <c r="A177" s="13"/>
      <c r="B177" s="225"/>
      <c r="C177" s="226"/>
      <c r="D177" s="227" t="s">
        <v>139</v>
      </c>
      <c r="E177" s="228" t="s">
        <v>32</v>
      </c>
      <c r="F177" s="229" t="s">
        <v>260</v>
      </c>
      <c r="G177" s="226"/>
      <c r="H177" s="230">
        <v>40</v>
      </c>
      <c r="I177" s="231"/>
      <c r="J177" s="226"/>
      <c r="K177" s="226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139</v>
      </c>
      <c r="AU177" s="236" t="s">
        <v>21</v>
      </c>
      <c r="AV177" s="13" t="s">
        <v>21</v>
      </c>
      <c r="AW177" s="13" t="s">
        <v>39</v>
      </c>
      <c r="AX177" s="13" t="s">
        <v>87</v>
      </c>
      <c r="AY177" s="236" t="s">
        <v>129</v>
      </c>
    </row>
    <row r="178" s="2" customFormat="1" ht="16.5" customHeight="1">
      <c r="A178" s="39"/>
      <c r="B178" s="40"/>
      <c r="C178" s="206" t="s">
        <v>301</v>
      </c>
      <c r="D178" s="206" t="s">
        <v>131</v>
      </c>
      <c r="E178" s="207" t="s">
        <v>302</v>
      </c>
      <c r="F178" s="208" t="s">
        <v>303</v>
      </c>
      <c r="G178" s="209" t="s">
        <v>181</v>
      </c>
      <c r="H178" s="210">
        <v>10</v>
      </c>
      <c r="I178" s="211"/>
      <c r="J178" s="212">
        <f>ROUND(I178*H178,2)</f>
        <v>0</v>
      </c>
      <c r="K178" s="213"/>
      <c r="L178" s="45"/>
      <c r="M178" s="214" t="s">
        <v>32</v>
      </c>
      <c r="N178" s="215" t="s">
        <v>50</v>
      </c>
      <c r="O178" s="85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8" t="s">
        <v>220</v>
      </c>
      <c r="AT178" s="218" t="s">
        <v>131</v>
      </c>
      <c r="AU178" s="218" t="s">
        <v>21</v>
      </c>
      <c r="AY178" s="17" t="s">
        <v>129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7" t="s">
        <v>87</v>
      </c>
      <c r="BK178" s="219">
        <f>ROUND(I178*H178,2)</f>
        <v>0</v>
      </c>
      <c r="BL178" s="17" t="s">
        <v>220</v>
      </c>
      <c r="BM178" s="218" t="s">
        <v>304</v>
      </c>
    </row>
    <row r="179" s="13" customFormat="1">
      <c r="A179" s="13"/>
      <c r="B179" s="225"/>
      <c r="C179" s="226"/>
      <c r="D179" s="227" t="s">
        <v>139</v>
      </c>
      <c r="E179" s="228" t="s">
        <v>32</v>
      </c>
      <c r="F179" s="229" t="s">
        <v>305</v>
      </c>
      <c r="G179" s="226"/>
      <c r="H179" s="230">
        <v>10</v>
      </c>
      <c r="I179" s="231"/>
      <c r="J179" s="226"/>
      <c r="K179" s="226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139</v>
      </c>
      <c r="AU179" s="236" t="s">
        <v>21</v>
      </c>
      <c r="AV179" s="13" t="s">
        <v>21</v>
      </c>
      <c r="AW179" s="13" t="s">
        <v>39</v>
      </c>
      <c r="AX179" s="13" t="s">
        <v>87</v>
      </c>
      <c r="AY179" s="236" t="s">
        <v>129</v>
      </c>
    </row>
    <row r="180" s="2" customFormat="1" ht="33" customHeight="1">
      <c r="A180" s="39"/>
      <c r="B180" s="40"/>
      <c r="C180" s="206" t="s">
        <v>306</v>
      </c>
      <c r="D180" s="206" t="s">
        <v>131</v>
      </c>
      <c r="E180" s="207" t="s">
        <v>307</v>
      </c>
      <c r="F180" s="208" t="s">
        <v>308</v>
      </c>
      <c r="G180" s="209" t="s">
        <v>181</v>
      </c>
      <c r="H180" s="210">
        <v>50</v>
      </c>
      <c r="I180" s="211"/>
      <c r="J180" s="212">
        <f>ROUND(I180*H180,2)</f>
        <v>0</v>
      </c>
      <c r="K180" s="213"/>
      <c r="L180" s="45"/>
      <c r="M180" s="214" t="s">
        <v>32</v>
      </c>
      <c r="N180" s="215" t="s">
        <v>50</v>
      </c>
      <c r="O180" s="85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8" t="s">
        <v>216</v>
      </c>
      <c r="AT180" s="218" t="s">
        <v>131</v>
      </c>
      <c r="AU180" s="218" t="s">
        <v>21</v>
      </c>
      <c r="AY180" s="17" t="s">
        <v>129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7" t="s">
        <v>87</v>
      </c>
      <c r="BK180" s="219">
        <f>ROUND(I180*H180,2)</f>
        <v>0</v>
      </c>
      <c r="BL180" s="17" t="s">
        <v>216</v>
      </c>
      <c r="BM180" s="218" t="s">
        <v>309</v>
      </c>
    </row>
    <row r="181" s="13" customFormat="1">
      <c r="A181" s="13"/>
      <c r="B181" s="225"/>
      <c r="C181" s="226"/>
      <c r="D181" s="227" t="s">
        <v>139</v>
      </c>
      <c r="E181" s="228" t="s">
        <v>32</v>
      </c>
      <c r="F181" s="229" t="s">
        <v>310</v>
      </c>
      <c r="G181" s="226"/>
      <c r="H181" s="230">
        <v>50</v>
      </c>
      <c r="I181" s="231"/>
      <c r="J181" s="226"/>
      <c r="K181" s="226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139</v>
      </c>
      <c r="AU181" s="236" t="s">
        <v>21</v>
      </c>
      <c r="AV181" s="13" t="s">
        <v>21</v>
      </c>
      <c r="AW181" s="13" t="s">
        <v>39</v>
      </c>
      <c r="AX181" s="13" t="s">
        <v>87</v>
      </c>
      <c r="AY181" s="236" t="s">
        <v>129</v>
      </c>
    </row>
    <row r="182" s="2" customFormat="1" ht="16.5" customHeight="1">
      <c r="A182" s="39"/>
      <c r="B182" s="40"/>
      <c r="C182" s="206" t="s">
        <v>264</v>
      </c>
      <c r="D182" s="206" t="s">
        <v>131</v>
      </c>
      <c r="E182" s="207" t="s">
        <v>311</v>
      </c>
      <c r="F182" s="208" t="s">
        <v>312</v>
      </c>
      <c r="G182" s="209" t="s">
        <v>32</v>
      </c>
      <c r="H182" s="210">
        <v>1</v>
      </c>
      <c r="I182" s="211"/>
      <c r="J182" s="212">
        <f>ROUND(I182*H182,2)</f>
        <v>0</v>
      </c>
      <c r="K182" s="213"/>
      <c r="L182" s="45"/>
      <c r="M182" s="214" t="s">
        <v>32</v>
      </c>
      <c r="N182" s="215" t="s">
        <v>50</v>
      </c>
      <c r="O182" s="85"/>
      <c r="P182" s="216">
        <f>O182*H182</f>
        <v>0</v>
      </c>
      <c r="Q182" s="216">
        <v>0</v>
      </c>
      <c r="R182" s="216">
        <f>Q182*H182</f>
        <v>0</v>
      </c>
      <c r="S182" s="216">
        <v>0</v>
      </c>
      <c r="T182" s="21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8" t="s">
        <v>135</v>
      </c>
      <c r="AT182" s="218" t="s">
        <v>131</v>
      </c>
      <c r="AU182" s="218" t="s">
        <v>21</v>
      </c>
      <c r="AY182" s="17" t="s">
        <v>129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7" t="s">
        <v>87</v>
      </c>
      <c r="BK182" s="219">
        <f>ROUND(I182*H182,2)</f>
        <v>0</v>
      </c>
      <c r="BL182" s="17" t="s">
        <v>135</v>
      </c>
      <c r="BM182" s="218" t="s">
        <v>313</v>
      </c>
    </row>
    <row r="183" s="2" customFormat="1" ht="16.5" customHeight="1">
      <c r="A183" s="39"/>
      <c r="B183" s="40"/>
      <c r="C183" s="206" t="s">
        <v>314</v>
      </c>
      <c r="D183" s="206" t="s">
        <v>131</v>
      </c>
      <c r="E183" s="207" t="s">
        <v>315</v>
      </c>
      <c r="F183" s="208" t="s">
        <v>316</v>
      </c>
      <c r="G183" s="209" t="s">
        <v>32</v>
      </c>
      <c r="H183" s="210">
        <v>1</v>
      </c>
      <c r="I183" s="211"/>
      <c r="J183" s="212">
        <f>ROUND(I183*H183,2)</f>
        <v>0</v>
      </c>
      <c r="K183" s="213"/>
      <c r="L183" s="45"/>
      <c r="M183" s="214" t="s">
        <v>32</v>
      </c>
      <c r="N183" s="215" t="s">
        <v>50</v>
      </c>
      <c r="O183" s="85"/>
      <c r="P183" s="216">
        <f>O183*H183</f>
        <v>0</v>
      </c>
      <c r="Q183" s="216">
        <v>0</v>
      </c>
      <c r="R183" s="216">
        <f>Q183*H183</f>
        <v>0</v>
      </c>
      <c r="S183" s="216">
        <v>0</v>
      </c>
      <c r="T183" s="21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8" t="s">
        <v>135</v>
      </c>
      <c r="AT183" s="218" t="s">
        <v>131</v>
      </c>
      <c r="AU183" s="218" t="s">
        <v>21</v>
      </c>
      <c r="AY183" s="17" t="s">
        <v>129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7" t="s">
        <v>87</v>
      </c>
      <c r="BK183" s="219">
        <f>ROUND(I183*H183,2)</f>
        <v>0</v>
      </c>
      <c r="BL183" s="17" t="s">
        <v>135</v>
      </c>
      <c r="BM183" s="218" t="s">
        <v>317</v>
      </c>
    </row>
    <row r="184" s="2" customFormat="1" ht="16.5" customHeight="1">
      <c r="A184" s="39"/>
      <c r="B184" s="40"/>
      <c r="C184" s="206" t="s">
        <v>318</v>
      </c>
      <c r="D184" s="206" t="s">
        <v>131</v>
      </c>
      <c r="E184" s="207" t="s">
        <v>319</v>
      </c>
      <c r="F184" s="208" t="s">
        <v>320</v>
      </c>
      <c r="G184" s="209" t="s">
        <v>32</v>
      </c>
      <c r="H184" s="210">
        <v>1</v>
      </c>
      <c r="I184" s="211"/>
      <c r="J184" s="212">
        <f>ROUND(I184*H184,2)</f>
        <v>0</v>
      </c>
      <c r="K184" s="213"/>
      <c r="L184" s="45"/>
      <c r="M184" s="214" t="s">
        <v>32</v>
      </c>
      <c r="N184" s="215" t="s">
        <v>50</v>
      </c>
      <c r="O184" s="85"/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8" t="s">
        <v>135</v>
      </c>
      <c r="AT184" s="218" t="s">
        <v>131</v>
      </c>
      <c r="AU184" s="218" t="s">
        <v>21</v>
      </c>
      <c r="AY184" s="17" t="s">
        <v>129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7" t="s">
        <v>87</v>
      </c>
      <c r="BK184" s="219">
        <f>ROUND(I184*H184,2)</f>
        <v>0</v>
      </c>
      <c r="BL184" s="17" t="s">
        <v>135</v>
      </c>
      <c r="BM184" s="218" t="s">
        <v>321</v>
      </c>
    </row>
    <row r="185" s="2" customFormat="1" ht="16.5" customHeight="1">
      <c r="A185" s="39"/>
      <c r="B185" s="40"/>
      <c r="C185" s="206" t="s">
        <v>322</v>
      </c>
      <c r="D185" s="206" t="s">
        <v>131</v>
      </c>
      <c r="E185" s="207" t="s">
        <v>323</v>
      </c>
      <c r="F185" s="208" t="s">
        <v>324</v>
      </c>
      <c r="G185" s="209" t="s">
        <v>32</v>
      </c>
      <c r="H185" s="210">
        <v>1</v>
      </c>
      <c r="I185" s="211"/>
      <c r="J185" s="212">
        <f>ROUND(I185*H185,2)</f>
        <v>0</v>
      </c>
      <c r="K185" s="213"/>
      <c r="L185" s="45"/>
      <c r="M185" s="214" t="s">
        <v>32</v>
      </c>
      <c r="N185" s="215" t="s">
        <v>50</v>
      </c>
      <c r="O185" s="85"/>
      <c r="P185" s="216">
        <f>O185*H185</f>
        <v>0</v>
      </c>
      <c r="Q185" s="216">
        <v>0</v>
      </c>
      <c r="R185" s="216">
        <f>Q185*H185</f>
        <v>0</v>
      </c>
      <c r="S185" s="216">
        <v>0</v>
      </c>
      <c r="T185" s="21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8" t="s">
        <v>135</v>
      </c>
      <c r="AT185" s="218" t="s">
        <v>131</v>
      </c>
      <c r="AU185" s="218" t="s">
        <v>21</v>
      </c>
      <c r="AY185" s="17" t="s">
        <v>129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7" t="s">
        <v>87</v>
      </c>
      <c r="BK185" s="219">
        <f>ROUND(I185*H185,2)</f>
        <v>0</v>
      </c>
      <c r="BL185" s="17" t="s">
        <v>135</v>
      </c>
      <c r="BM185" s="218" t="s">
        <v>325</v>
      </c>
    </row>
    <row r="186" s="2" customFormat="1" ht="16.5" customHeight="1">
      <c r="A186" s="39"/>
      <c r="B186" s="40"/>
      <c r="C186" s="206" t="s">
        <v>326</v>
      </c>
      <c r="D186" s="206" t="s">
        <v>131</v>
      </c>
      <c r="E186" s="207" t="s">
        <v>327</v>
      </c>
      <c r="F186" s="208" t="s">
        <v>328</v>
      </c>
      <c r="G186" s="209" t="s">
        <v>32</v>
      </c>
      <c r="H186" s="210">
        <v>1</v>
      </c>
      <c r="I186" s="211"/>
      <c r="J186" s="212">
        <f>ROUND(I186*H186,2)</f>
        <v>0</v>
      </c>
      <c r="K186" s="213"/>
      <c r="L186" s="45"/>
      <c r="M186" s="214" t="s">
        <v>32</v>
      </c>
      <c r="N186" s="215" t="s">
        <v>50</v>
      </c>
      <c r="O186" s="85"/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8" t="s">
        <v>135</v>
      </c>
      <c r="AT186" s="218" t="s">
        <v>131</v>
      </c>
      <c r="AU186" s="218" t="s">
        <v>21</v>
      </c>
      <c r="AY186" s="17" t="s">
        <v>129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7" t="s">
        <v>87</v>
      </c>
      <c r="BK186" s="219">
        <f>ROUND(I186*H186,2)</f>
        <v>0</v>
      </c>
      <c r="BL186" s="17" t="s">
        <v>135</v>
      </c>
      <c r="BM186" s="218" t="s">
        <v>329</v>
      </c>
    </row>
    <row r="187" s="2" customFormat="1" ht="16.5" customHeight="1">
      <c r="A187" s="39"/>
      <c r="B187" s="40"/>
      <c r="C187" s="206" t="s">
        <v>330</v>
      </c>
      <c r="D187" s="206" t="s">
        <v>131</v>
      </c>
      <c r="E187" s="207" t="s">
        <v>331</v>
      </c>
      <c r="F187" s="208" t="s">
        <v>332</v>
      </c>
      <c r="G187" s="209" t="s">
        <v>32</v>
      </c>
      <c r="H187" s="210">
        <v>1</v>
      </c>
      <c r="I187" s="211"/>
      <c r="J187" s="212">
        <f>ROUND(I187*H187,2)</f>
        <v>0</v>
      </c>
      <c r="K187" s="213"/>
      <c r="L187" s="45"/>
      <c r="M187" s="214" t="s">
        <v>32</v>
      </c>
      <c r="N187" s="215" t="s">
        <v>50</v>
      </c>
      <c r="O187" s="85"/>
      <c r="P187" s="216">
        <f>O187*H187</f>
        <v>0</v>
      </c>
      <c r="Q187" s="216">
        <v>0</v>
      </c>
      <c r="R187" s="216">
        <f>Q187*H187</f>
        <v>0</v>
      </c>
      <c r="S187" s="216">
        <v>0</v>
      </c>
      <c r="T187" s="21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8" t="s">
        <v>135</v>
      </c>
      <c r="AT187" s="218" t="s">
        <v>131</v>
      </c>
      <c r="AU187" s="218" t="s">
        <v>21</v>
      </c>
      <c r="AY187" s="17" t="s">
        <v>129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17" t="s">
        <v>87</v>
      </c>
      <c r="BK187" s="219">
        <f>ROUND(I187*H187,2)</f>
        <v>0</v>
      </c>
      <c r="BL187" s="17" t="s">
        <v>135</v>
      </c>
      <c r="BM187" s="218" t="s">
        <v>333</v>
      </c>
    </row>
    <row r="188" s="2" customFormat="1" ht="16.5" customHeight="1">
      <c r="A188" s="39"/>
      <c r="B188" s="40"/>
      <c r="C188" s="206" t="s">
        <v>334</v>
      </c>
      <c r="D188" s="206" t="s">
        <v>131</v>
      </c>
      <c r="E188" s="207" t="s">
        <v>335</v>
      </c>
      <c r="F188" s="208" t="s">
        <v>336</v>
      </c>
      <c r="G188" s="209" t="s">
        <v>32</v>
      </c>
      <c r="H188" s="210">
        <v>1</v>
      </c>
      <c r="I188" s="211"/>
      <c r="J188" s="212">
        <f>ROUND(I188*H188,2)</f>
        <v>0</v>
      </c>
      <c r="K188" s="213"/>
      <c r="L188" s="45"/>
      <c r="M188" s="214" t="s">
        <v>32</v>
      </c>
      <c r="N188" s="215" t="s">
        <v>50</v>
      </c>
      <c r="O188" s="85"/>
      <c r="P188" s="216">
        <f>O188*H188</f>
        <v>0</v>
      </c>
      <c r="Q188" s="216">
        <v>0</v>
      </c>
      <c r="R188" s="216">
        <f>Q188*H188</f>
        <v>0</v>
      </c>
      <c r="S188" s="216">
        <v>0</v>
      </c>
      <c r="T188" s="21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8" t="s">
        <v>135</v>
      </c>
      <c r="AT188" s="218" t="s">
        <v>131</v>
      </c>
      <c r="AU188" s="218" t="s">
        <v>21</v>
      </c>
      <c r="AY188" s="17" t="s">
        <v>129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7" t="s">
        <v>87</v>
      </c>
      <c r="BK188" s="219">
        <f>ROUND(I188*H188,2)</f>
        <v>0</v>
      </c>
      <c r="BL188" s="17" t="s">
        <v>135</v>
      </c>
      <c r="BM188" s="218" t="s">
        <v>337</v>
      </c>
    </row>
    <row r="189" s="2" customFormat="1" ht="16.5" customHeight="1">
      <c r="A189" s="39"/>
      <c r="B189" s="40"/>
      <c r="C189" s="206" t="s">
        <v>338</v>
      </c>
      <c r="D189" s="206" t="s">
        <v>131</v>
      </c>
      <c r="E189" s="207" t="s">
        <v>339</v>
      </c>
      <c r="F189" s="208" t="s">
        <v>340</v>
      </c>
      <c r="G189" s="209" t="s">
        <v>32</v>
      </c>
      <c r="H189" s="210">
        <v>1</v>
      </c>
      <c r="I189" s="211"/>
      <c r="J189" s="212">
        <f>ROUND(I189*H189,2)</f>
        <v>0</v>
      </c>
      <c r="K189" s="213"/>
      <c r="L189" s="45"/>
      <c r="M189" s="214" t="s">
        <v>32</v>
      </c>
      <c r="N189" s="215" t="s">
        <v>50</v>
      </c>
      <c r="O189" s="85"/>
      <c r="P189" s="216">
        <f>O189*H189</f>
        <v>0</v>
      </c>
      <c r="Q189" s="216">
        <v>0</v>
      </c>
      <c r="R189" s="216">
        <f>Q189*H189</f>
        <v>0</v>
      </c>
      <c r="S189" s="216">
        <v>0</v>
      </c>
      <c r="T189" s="21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8" t="s">
        <v>135</v>
      </c>
      <c r="AT189" s="218" t="s">
        <v>131</v>
      </c>
      <c r="AU189" s="218" t="s">
        <v>21</v>
      </c>
      <c r="AY189" s="17" t="s">
        <v>129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7" t="s">
        <v>87</v>
      </c>
      <c r="BK189" s="219">
        <f>ROUND(I189*H189,2)</f>
        <v>0</v>
      </c>
      <c r="BL189" s="17" t="s">
        <v>135</v>
      </c>
      <c r="BM189" s="218" t="s">
        <v>341</v>
      </c>
    </row>
    <row r="190" s="2" customFormat="1" ht="16.5" customHeight="1">
      <c r="A190" s="39"/>
      <c r="B190" s="40"/>
      <c r="C190" s="206" t="s">
        <v>260</v>
      </c>
      <c r="D190" s="206" t="s">
        <v>131</v>
      </c>
      <c r="E190" s="207" t="s">
        <v>342</v>
      </c>
      <c r="F190" s="208" t="s">
        <v>343</v>
      </c>
      <c r="G190" s="209" t="s">
        <v>32</v>
      </c>
      <c r="H190" s="210">
        <v>1</v>
      </c>
      <c r="I190" s="211"/>
      <c r="J190" s="212">
        <f>ROUND(I190*H190,2)</f>
        <v>0</v>
      </c>
      <c r="K190" s="213"/>
      <c r="L190" s="45"/>
      <c r="M190" s="214" t="s">
        <v>32</v>
      </c>
      <c r="N190" s="215" t="s">
        <v>50</v>
      </c>
      <c r="O190" s="85"/>
      <c r="P190" s="216">
        <f>O190*H190</f>
        <v>0</v>
      </c>
      <c r="Q190" s="216">
        <v>0</v>
      </c>
      <c r="R190" s="216">
        <f>Q190*H190</f>
        <v>0</v>
      </c>
      <c r="S190" s="216">
        <v>0</v>
      </c>
      <c r="T190" s="21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8" t="s">
        <v>135</v>
      </c>
      <c r="AT190" s="218" t="s">
        <v>131</v>
      </c>
      <c r="AU190" s="218" t="s">
        <v>21</v>
      </c>
      <c r="AY190" s="17" t="s">
        <v>129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7" t="s">
        <v>87</v>
      </c>
      <c r="BK190" s="219">
        <f>ROUND(I190*H190,2)</f>
        <v>0</v>
      </c>
      <c r="BL190" s="17" t="s">
        <v>135</v>
      </c>
      <c r="BM190" s="218" t="s">
        <v>344</v>
      </c>
    </row>
    <row r="191" s="2" customFormat="1" ht="16.5" customHeight="1">
      <c r="A191" s="39"/>
      <c r="B191" s="40"/>
      <c r="C191" s="206" t="s">
        <v>345</v>
      </c>
      <c r="D191" s="206" t="s">
        <v>131</v>
      </c>
      <c r="E191" s="207" t="s">
        <v>346</v>
      </c>
      <c r="F191" s="208" t="s">
        <v>347</v>
      </c>
      <c r="G191" s="209" t="s">
        <v>32</v>
      </c>
      <c r="H191" s="210">
        <v>2</v>
      </c>
      <c r="I191" s="211"/>
      <c r="J191" s="212">
        <f>ROUND(I191*H191,2)</f>
        <v>0</v>
      </c>
      <c r="K191" s="213"/>
      <c r="L191" s="45"/>
      <c r="M191" s="214" t="s">
        <v>32</v>
      </c>
      <c r="N191" s="215" t="s">
        <v>50</v>
      </c>
      <c r="O191" s="85"/>
      <c r="P191" s="216">
        <f>O191*H191</f>
        <v>0</v>
      </c>
      <c r="Q191" s="216">
        <v>0</v>
      </c>
      <c r="R191" s="216">
        <f>Q191*H191</f>
        <v>0</v>
      </c>
      <c r="S191" s="216">
        <v>0</v>
      </c>
      <c r="T191" s="21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8" t="s">
        <v>135</v>
      </c>
      <c r="AT191" s="218" t="s">
        <v>131</v>
      </c>
      <c r="AU191" s="218" t="s">
        <v>21</v>
      </c>
      <c r="AY191" s="17" t="s">
        <v>129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17" t="s">
        <v>87</v>
      </c>
      <c r="BK191" s="219">
        <f>ROUND(I191*H191,2)</f>
        <v>0</v>
      </c>
      <c r="BL191" s="17" t="s">
        <v>135</v>
      </c>
      <c r="BM191" s="218" t="s">
        <v>348</v>
      </c>
    </row>
    <row r="192" s="2" customFormat="1" ht="16.5" customHeight="1">
      <c r="A192" s="39"/>
      <c r="B192" s="40"/>
      <c r="C192" s="206" t="s">
        <v>29</v>
      </c>
      <c r="D192" s="206" t="s">
        <v>131</v>
      </c>
      <c r="E192" s="207" t="s">
        <v>349</v>
      </c>
      <c r="F192" s="208" t="s">
        <v>350</v>
      </c>
      <c r="G192" s="209" t="s">
        <v>32</v>
      </c>
      <c r="H192" s="210">
        <v>2</v>
      </c>
      <c r="I192" s="211"/>
      <c r="J192" s="212">
        <f>ROUND(I192*H192,2)</f>
        <v>0</v>
      </c>
      <c r="K192" s="213"/>
      <c r="L192" s="45"/>
      <c r="M192" s="214" t="s">
        <v>32</v>
      </c>
      <c r="N192" s="215" t="s">
        <v>50</v>
      </c>
      <c r="O192" s="85"/>
      <c r="P192" s="216">
        <f>O192*H192</f>
        <v>0</v>
      </c>
      <c r="Q192" s="216">
        <v>0</v>
      </c>
      <c r="R192" s="216">
        <f>Q192*H192</f>
        <v>0</v>
      </c>
      <c r="S192" s="216">
        <v>0</v>
      </c>
      <c r="T192" s="21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8" t="s">
        <v>135</v>
      </c>
      <c r="AT192" s="218" t="s">
        <v>131</v>
      </c>
      <c r="AU192" s="218" t="s">
        <v>21</v>
      </c>
      <c r="AY192" s="17" t="s">
        <v>129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7" t="s">
        <v>87</v>
      </c>
      <c r="BK192" s="219">
        <f>ROUND(I192*H192,2)</f>
        <v>0</v>
      </c>
      <c r="BL192" s="17" t="s">
        <v>135</v>
      </c>
      <c r="BM192" s="218" t="s">
        <v>351</v>
      </c>
    </row>
    <row r="193" s="2" customFormat="1">
      <c r="A193" s="39"/>
      <c r="B193" s="40"/>
      <c r="C193" s="41"/>
      <c r="D193" s="227" t="s">
        <v>174</v>
      </c>
      <c r="E193" s="41"/>
      <c r="F193" s="237" t="s">
        <v>352</v>
      </c>
      <c r="G193" s="41"/>
      <c r="H193" s="41"/>
      <c r="I193" s="222"/>
      <c r="J193" s="41"/>
      <c r="K193" s="41"/>
      <c r="L193" s="45"/>
      <c r="M193" s="223"/>
      <c r="N193" s="224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7" t="s">
        <v>174</v>
      </c>
      <c r="AU193" s="17" t="s">
        <v>21</v>
      </c>
    </row>
    <row r="194" s="2" customFormat="1" ht="16.5" customHeight="1">
      <c r="A194" s="39"/>
      <c r="B194" s="40"/>
      <c r="C194" s="206" t="s">
        <v>353</v>
      </c>
      <c r="D194" s="206" t="s">
        <v>131</v>
      </c>
      <c r="E194" s="207" t="s">
        <v>354</v>
      </c>
      <c r="F194" s="208" t="s">
        <v>355</v>
      </c>
      <c r="G194" s="209" t="s">
        <v>32</v>
      </c>
      <c r="H194" s="210">
        <v>1</v>
      </c>
      <c r="I194" s="211"/>
      <c r="J194" s="212">
        <f>ROUND(I194*H194,2)</f>
        <v>0</v>
      </c>
      <c r="K194" s="213"/>
      <c r="L194" s="45"/>
      <c r="M194" s="214" t="s">
        <v>32</v>
      </c>
      <c r="N194" s="215" t="s">
        <v>50</v>
      </c>
      <c r="O194" s="85"/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8" t="s">
        <v>135</v>
      </c>
      <c r="AT194" s="218" t="s">
        <v>131</v>
      </c>
      <c r="AU194" s="218" t="s">
        <v>21</v>
      </c>
      <c r="AY194" s="17" t="s">
        <v>129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7" t="s">
        <v>87</v>
      </c>
      <c r="BK194" s="219">
        <f>ROUND(I194*H194,2)</f>
        <v>0</v>
      </c>
      <c r="BL194" s="17" t="s">
        <v>135</v>
      </c>
      <c r="BM194" s="218" t="s">
        <v>356</v>
      </c>
    </row>
    <row r="195" s="2" customFormat="1" ht="16.5" customHeight="1">
      <c r="A195" s="39"/>
      <c r="B195" s="40"/>
      <c r="C195" s="206" t="s">
        <v>357</v>
      </c>
      <c r="D195" s="206" t="s">
        <v>131</v>
      </c>
      <c r="E195" s="207" t="s">
        <v>358</v>
      </c>
      <c r="F195" s="208" t="s">
        <v>359</v>
      </c>
      <c r="G195" s="209" t="s">
        <v>32</v>
      </c>
      <c r="H195" s="210">
        <v>1</v>
      </c>
      <c r="I195" s="211"/>
      <c r="J195" s="212">
        <f>ROUND(I195*H195,2)</f>
        <v>0</v>
      </c>
      <c r="K195" s="213"/>
      <c r="L195" s="45"/>
      <c r="M195" s="214" t="s">
        <v>32</v>
      </c>
      <c r="N195" s="215" t="s">
        <v>50</v>
      </c>
      <c r="O195" s="85"/>
      <c r="P195" s="216">
        <f>O195*H195</f>
        <v>0</v>
      </c>
      <c r="Q195" s="216">
        <v>0</v>
      </c>
      <c r="R195" s="216">
        <f>Q195*H195</f>
        <v>0</v>
      </c>
      <c r="S195" s="216">
        <v>0</v>
      </c>
      <c r="T195" s="21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8" t="s">
        <v>135</v>
      </c>
      <c r="AT195" s="218" t="s">
        <v>131</v>
      </c>
      <c r="AU195" s="218" t="s">
        <v>21</v>
      </c>
      <c r="AY195" s="17" t="s">
        <v>129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7" t="s">
        <v>87</v>
      </c>
      <c r="BK195" s="219">
        <f>ROUND(I195*H195,2)</f>
        <v>0</v>
      </c>
      <c r="BL195" s="17" t="s">
        <v>135</v>
      </c>
      <c r="BM195" s="218" t="s">
        <v>360</v>
      </c>
    </row>
    <row r="196" s="2" customFormat="1" ht="16.5" customHeight="1">
      <c r="A196" s="39"/>
      <c r="B196" s="40"/>
      <c r="C196" s="206" t="s">
        <v>361</v>
      </c>
      <c r="D196" s="206" t="s">
        <v>131</v>
      </c>
      <c r="E196" s="207" t="s">
        <v>362</v>
      </c>
      <c r="F196" s="208" t="s">
        <v>363</v>
      </c>
      <c r="G196" s="209" t="s">
        <v>32</v>
      </c>
      <c r="H196" s="210">
        <v>1</v>
      </c>
      <c r="I196" s="211"/>
      <c r="J196" s="212">
        <f>ROUND(I196*H196,2)</f>
        <v>0</v>
      </c>
      <c r="K196" s="213"/>
      <c r="L196" s="45"/>
      <c r="M196" s="214" t="s">
        <v>32</v>
      </c>
      <c r="N196" s="215" t="s">
        <v>50</v>
      </c>
      <c r="O196" s="85"/>
      <c r="P196" s="216">
        <f>O196*H196</f>
        <v>0</v>
      </c>
      <c r="Q196" s="216">
        <v>0</v>
      </c>
      <c r="R196" s="216">
        <f>Q196*H196</f>
        <v>0</v>
      </c>
      <c r="S196" s="216">
        <v>0</v>
      </c>
      <c r="T196" s="21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8" t="s">
        <v>135</v>
      </c>
      <c r="AT196" s="218" t="s">
        <v>131</v>
      </c>
      <c r="AU196" s="218" t="s">
        <v>21</v>
      </c>
      <c r="AY196" s="17" t="s">
        <v>129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17" t="s">
        <v>87</v>
      </c>
      <c r="BK196" s="219">
        <f>ROUND(I196*H196,2)</f>
        <v>0</v>
      </c>
      <c r="BL196" s="17" t="s">
        <v>135</v>
      </c>
      <c r="BM196" s="218" t="s">
        <v>364</v>
      </c>
    </row>
    <row r="197" s="2" customFormat="1" ht="24.15" customHeight="1">
      <c r="A197" s="39"/>
      <c r="B197" s="40"/>
      <c r="C197" s="206" t="s">
        <v>365</v>
      </c>
      <c r="D197" s="206" t="s">
        <v>131</v>
      </c>
      <c r="E197" s="207" t="s">
        <v>366</v>
      </c>
      <c r="F197" s="208" t="s">
        <v>367</v>
      </c>
      <c r="G197" s="209" t="s">
        <v>32</v>
      </c>
      <c r="H197" s="210">
        <v>1</v>
      </c>
      <c r="I197" s="211"/>
      <c r="J197" s="212">
        <f>ROUND(I197*H197,2)</f>
        <v>0</v>
      </c>
      <c r="K197" s="213"/>
      <c r="L197" s="45"/>
      <c r="M197" s="214" t="s">
        <v>32</v>
      </c>
      <c r="N197" s="215" t="s">
        <v>50</v>
      </c>
      <c r="O197" s="85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8" t="s">
        <v>135</v>
      </c>
      <c r="AT197" s="218" t="s">
        <v>131</v>
      </c>
      <c r="AU197" s="218" t="s">
        <v>21</v>
      </c>
      <c r="AY197" s="17" t="s">
        <v>129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7" t="s">
        <v>87</v>
      </c>
      <c r="BK197" s="219">
        <f>ROUND(I197*H197,2)</f>
        <v>0</v>
      </c>
      <c r="BL197" s="17" t="s">
        <v>135</v>
      </c>
      <c r="BM197" s="218" t="s">
        <v>368</v>
      </c>
    </row>
    <row r="198" s="2" customFormat="1" ht="16.5" customHeight="1">
      <c r="A198" s="39"/>
      <c r="B198" s="40"/>
      <c r="C198" s="206" t="s">
        <v>369</v>
      </c>
      <c r="D198" s="206" t="s">
        <v>131</v>
      </c>
      <c r="E198" s="207" t="s">
        <v>370</v>
      </c>
      <c r="F198" s="208" t="s">
        <v>371</v>
      </c>
      <c r="G198" s="209" t="s">
        <v>32</v>
      </c>
      <c r="H198" s="210">
        <v>1</v>
      </c>
      <c r="I198" s="211"/>
      <c r="J198" s="212">
        <f>ROUND(I198*H198,2)</f>
        <v>0</v>
      </c>
      <c r="K198" s="213"/>
      <c r="L198" s="45"/>
      <c r="M198" s="214" t="s">
        <v>32</v>
      </c>
      <c r="N198" s="215" t="s">
        <v>50</v>
      </c>
      <c r="O198" s="85"/>
      <c r="P198" s="216">
        <f>O198*H198</f>
        <v>0</v>
      </c>
      <c r="Q198" s="216">
        <v>0</v>
      </c>
      <c r="R198" s="216">
        <f>Q198*H198</f>
        <v>0</v>
      </c>
      <c r="S198" s="216">
        <v>0</v>
      </c>
      <c r="T198" s="21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8" t="s">
        <v>135</v>
      </c>
      <c r="AT198" s="218" t="s">
        <v>131</v>
      </c>
      <c r="AU198" s="218" t="s">
        <v>21</v>
      </c>
      <c r="AY198" s="17" t="s">
        <v>129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7" t="s">
        <v>87</v>
      </c>
      <c r="BK198" s="219">
        <f>ROUND(I198*H198,2)</f>
        <v>0</v>
      </c>
      <c r="BL198" s="17" t="s">
        <v>135</v>
      </c>
      <c r="BM198" s="218" t="s">
        <v>372</v>
      </c>
    </row>
    <row r="199" s="2" customFormat="1" ht="16.5" customHeight="1">
      <c r="A199" s="39"/>
      <c r="B199" s="40"/>
      <c r="C199" s="206" t="s">
        <v>373</v>
      </c>
      <c r="D199" s="206" t="s">
        <v>131</v>
      </c>
      <c r="E199" s="207" t="s">
        <v>374</v>
      </c>
      <c r="F199" s="208" t="s">
        <v>375</v>
      </c>
      <c r="G199" s="209" t="s">
        <v>32</v>
      </c>
      <c r="H199" s="210">
        <v>1</v>
      </c>
      <c r="I199" s="211"/>
      <c r="J199" s="212">
        <f>ROUND(I199*H199,2)</f>
        <v>0</v>
      </c>
      <c r="K199" s="213"/>
      <c r="L199" s="45"/>
      <c r="M199" s="214" t="s">
        <v>32</v>
      </c>
      <c r="N199" s="215" t="s">
        <v>50</v>
      </c>
      <c r="O199" s="85"/>
      <c r="P199" s="216">
        <f>O199*H199</f>
        <v>0</v>
      </c>
      <c r="Q199" s="216">
        <v>0</v>
      </c>
      <c r="R199" s="216">
        <f>Q199*H199</f>
        <v>0</v>
      </c>
      <c r="S199" s="216">
        <v>0</v>
      </c>
      <c r="T199" s="21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8" t="s">
        <v>135</v>
      </c>
      <c r="AT199" s="218" t="s">
        <v>131</v>
      </c>
      <c r="AU199" s="218" t="s">
        <v>21</v>
      </c>
      <c r="AY199" s="17" t="s">
        <v>129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7" t="s">
        <v>87</v>
      </c>
      <c r="BK199" s="219">
        <f>ROUND(I199*H199,2)</f>
        <v>0</v>
      </c>
      <c r="BL199" s="17" t="s">
        <v>135</v>
      </c>
      <c r="BM199" s="218" t="s">
        <v>376</v>
      </c>
    </row>
    <row r="200" s="2" customFormat="1" ht="16.5" customHeight="1">
      <c r="A200" s="39"/>
      <c r="B200" s="40"/>
      <c r="C200" s="206" t="s">
        <v>377</v>
      </c>
      <c r="D200" s="206" t="s">
        <v>131</v>
      </c>
      <c r="E200" s="207" t="s">
        <v>378</v>
      </c>
      <c r="F200" s="208" t="s">
        <v>379</v>
      </c>
      <c r="G200" s="209" t="s">
        <v>32</v>
      </c>
      <c r="H200" s="210">
        <v>2</v>
      </c>
      <c r="I200" s="211"/>
      <c r="J200" s="212">
        <f>ROUND(I200*H200,2)</f>
        <v>0</v>
      </c>
      <c r="K200" s="213"/>
      <c r="L200" s="45"/>
      <c r="M200" s="214" t="s">
        <v>32</v>
      </c>
      <c r="N200" s="215" t="s">
        <v>50</v>
      </c>
      <c r="O200" s="85"/>
      <c r="P200" s="216">
        <f>O200*H200</f>
        <v>0</v>
      </c>
      <c r="Q200" s="216">
        <v>0</v>
      </c>
      <c r="R200" s="216">
        <f>Q200*H200</f>
        <v>0</v>
      </c>
      <c r="S200" s="216">
        <v>0</v>
      </c>
      <c r="T200" s="21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8" t="s">
        <v>135</v>
      </c>
      <c r="AT200" s="218" t="s">
        <v>131</v>
      </c>
      <c r="AU200" s="218" t="s">
        <v>21</v>
      </c>
      <c r="AY200" s="17" t="s">
        <v>129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7" t="s">
        <v>87</v>
      </c>
      <c r="BK200" s="219">
        <f>ROUND(I200*H200,2)</f>
        <v>0</v>
      </c>
      <c r="BL200" s="17" t="s">
        <v>135</v>
      </c>
      <c r="BM200" s="218" t="s">
        <v>380</v>
      </c>
    </row>
    <row r="201" s="2" customFormat="1" ht="16.5" customHeight="1">
      <c r="A201" s="39"/>
      <c r="B201" s="40"/>
      <c r="C201" s="206" t="s">
        <v>381</v>
      </c>
      <c r="D201" s="206" t="s">
        <v>131</v>
      </c>
      <c r="E201" s="207" t="s">
        <v>382</v>
      </c>
      <c r="F201" s="208" t="s">
        <v>383</v>
      </c>
      <c r="G201" s="209" t="s">
        <v>32</v>
      </c>
      <c r="H201" s="210">
        <v>2</v>
      </c>
      <c r="I201" s="211"/>
      <c r="J201" s="212">
        <f>ROUND(I201*H201,2)</f>
        <v>0</v>
      </c>
      <c r="K201" s="213"/>
      <c r="L201" s="45"/>
      <c r="M201" s="214" t="s">
        <v>32</v>
      </c>
      <c r="N201" s="215" t="s">
        <v>50</v>
      </c>
      <c r="O201" s="85"/>
      <c r="P201" s="216">
        <f>O201*H201</f>
        <v>0</v>
      </c>
      <c r="Q201" s="216">
        <v>0</v>
      </c>
      <c r="R201" s="216">
        <f>Q201*H201</f>
        <v>0</v>
      </c>
      <c r="S201" s="216">
        <v>0</v>
      </c>
      <c r="T201" s="21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8" t="s">
        <v>135</v>
      </c>
      <c r="AT201" s="218" t="s">
        <v>131</v>
      </c>
      <c r="AU201" s="218" t="s">
        <v>21</v>
      </c>
      <c r="AY201" s="17" t="s">
        <v>129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17" t="s">
        <v>87</v>
      </c>
      <c r="BK201" s="219">
        <f>ROUND(I201*H201,2)</f>
        <v>0</v>
      </c>
      <c r="BL201" s="17" t="s">
        <v>135</v>
      </c>
      <c r="BM201" s="218" t="s">
        <v>384</v>
      </c>
    </row>
    <row r="202" s="2" customFormat="1" ht="16.5" customHeight="1">
      <c r="A202" s="39"/>
      <c r="B202" s="40"/>
      <c r="C202" s="206" t="s">
        <v>385</v>
      </c>
      <c r="D202" s="206" t="s">
        <v>131</v>
      </c>
      <c r="E202" s="207" t="s">
        <v>386</v>
      </c>
      <c r="F202" s="208" t="s">
        <v>387</v>
      </c>
      <c r="G202" s="209" t="s">
        <v>32</v>
      </c>
      <c r="H202" s="210">
        <v>1</v>
      </c>
      <c r="I202" s="211"/>
      <c r="J202" s="212">
        <f>ROUND(I202*H202,2)</f>
        <v>0</v>
      </c>
      <c r="K202" s="213"/>
      <c r="L202" s="45"/>
      <c r="M202" s="214" t="s">
        <v>32</v>
      </c>
      <c r="N202" s="215" t="s">
        <v>50</v>
      </c>
      <c r="O202" s="85"/>
      <c r="P202" s="216">
        <f>O202*H202</f>
        <v>0</v>
      </c>
      <c r="Q202" s="216">
        <v>0</v>
      </c>
      <c r="R202" s="216">
        <f>Q202*H202</f>
        <v>0</v>
      </c>
      <c r="S202" s="216">
        <v>0</v>
      </c>
      <c r="T202" s="21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8" t="s">
        <v>135</v>
      </c>
      <c r="AT202" s="218" t="s">
        <v>131</v>
      </c>
      <c r="AU202" s="218" t="s">
        <v>21</v>
      </c>
      <c r="AY202" s="17" t="s">
        <v>129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7" t="s">
        <v>87</v>
      </c>
      <c r="BK202" s="219">
        <f>ROUND(I202*H202,2)</f>
        <v>0</v>
      </c>
      <c r="BL202" s="17" t="s">
        <v>135</v>
      </c>
      <c r="BM202" s="218" t="s">
        <v>388</v>
      </c>
    </row>
    <row r="203" s="2" customFormat="1" ht="16.5" customHeight="1">
      <c r="A203" s="39"/>
      <c r="B203" s="40"/>
      <c r="C203" s="206" t="s">
        <v>389</v>
      </c>
      <c r="D203" s="206" t="s">
        <v>131</v>
      </c>
      <c r="E203" s="207" t="s">
        <v>390</v>
      </c>
      <c r="F203" s="208" t="s">
        <v>391</v>
      </c>
      <c r="G203" s="209" t="s">
        <v>32</v>
      </c>
      <c r="H203" s="210">
        <v>1</v>
      </c>
      <c r="I203" s="211"/>
      <c r="J203" s="212">
        <f>ROUND(I203*H203,2)</f>
        <v>0</v>
      </c>
      <c r="K203" s="213"/>
      <c r="L203" s="45"/>
      <c r="M203" s="214" t="s">
        <v>32</v>
      </c>
      <c r="N203" s="215" t="s">
        <v>50</v>
      </c>
      <c r="O203" s="85"/>
      <c r="P203" s="216">
        <f>O203*H203</f>
        <v>0</v>
      </c>
      <c r="Q203" s="216">
        <v>0</v>
      </c>
      <c r="R203" s="216">
        <f>Q203*H203</f>
        <v>0</v>
      </c>
      <c r="S203" s="216">
        <v>0</v>
      </c>
      <c r="T203" s="21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8" t="s">
        <v>135</v>
      </c>
      <c r="AT203" s="218" t="s">
        <v>131</v>
      </c>
      <c r="AU203" s="218" t="s">
        <v>21</v>
      </c>
      <c r="AY203" s="17" t="s">
        <v>129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17" t="s">
        <v>87</v>
      </c>
      <c r="BK203" s="219">
        <f>ROUND(I203*H203,2)</f>
        <v>0</v>
      </c>
      <c r="BL203" s="17" t="s">
        <v>135</v>
      </c>
      <c r="BM203" s="218" t="s">
        <v>392</v>
      </c>
    </row>
    <row r="204" s="2" customFormat="1" ht="16.5" customHeight="1">
      <c r="A204" s="39"/>
      <c r="B204" s="40"/>
      <c r="C204" s="206" t="s">
        <v>393</v>
      </c>
      <c r="D204" s="206" t="s">
        <v>131</v>
      </c>
      <c r="E204" s="207" t="s">
        <v>394</v>
      </c>
      <c r="F204" s="208" t="s">
        <v>395</v>
      </c>
      <c r="G204" s="209" t="s">
        <v>32</v>
      </c>
      <c r="H204" s="210">
        <v>1</v>
      </c>
      <c r="I204" s="211"/>
      <c r="J204" s="212">
        <f>ROUND(I204*H204,2)</f>
        <v>0</v>
      </c>
      <c r="K204" s="213"/>
      <c r="L204" s="45"/>
      <c r="M204" s="214" t="s">
        <v>32</v>
      </c>
      <c r="N204" s="215" t="s">
        <v>50</v>
      </c>
      <c r="O204" s="85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8" t="s">
        <v>135</v>
      </c>
      <c r="AT204" s="218" t="s">
        <v>131</v>
      </c>
      <c r="AU204" s="218" t="s">
        <v>21</v>
      </c>
      <c r="AY204" s="17" t="s">
        <v>129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7" t="s">
        <v>87</v>
      </c>
      <c r="BK204" s="219">
        <f>ROUND(I204*H204,2)</f>
        <v>0</v>
      </c>
      <c r="BL204" s="17" t="s">
        <v>135</v>
      </c>
      <c r="BM204" s="218" t="s">
        <v>396</v>
      </c>
    </row>
    <row r="205" s="2" customFormat="1" ht="16.5" customHeight="1">
      <c r="A205" s="39"/>
      <c r="B205" s="40"/>
      <c r="C205" s="206" t="s">
        <v>397</v>
      </c>
      <c r="D205" s="206" t="s">
        <v>131</v>
      </c>
      <c r="E205" s="207" t="s">
        <v>398</v>
      </c>
      <c r="F205" s="208" t="s">
        <v>399</v>
      </c>
      <c r="G205" s="209" t="s">
        <v>400</v>
      </c>
      <c r="H205" s="210">
        <v>16</v>
      </c>
      <c r="I205" s="211"/>
      <c r="J205" s="212">
        <f>ROUND(I205*H205,2)</f>
        <v>0</v>
      </c>
      <c r="K205" s="213"/>
      <c r="L205" s="45"/>
      <c r="M205" s="214" t="s">
        <v>32</v>
      </c>
      <c r="N205" s="215" t="s">
        <v>50</v>
      </c>
      <c r="O205" s="85"/>
      <c r="P205" s="216">
        <f>O205*H205</f>
        <v>0</v>
      </c>
      <c r="Q205" s="216">
        <v>0</v>
      </c>
      <c r="R205" s="216">
        <f>Q205*H205</f>
        <v>0</v>
      </c>
      <c r="S205" s="216">
        <v>0</v>
      </c>
      <c r="T205" s="21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8" t="s">
        <v>135</v>
      </c>
      <c r="AT205" s="218" t="s">
        <v>131</v>
      </c>
      <c r="AU205" s="218" t="s">
        <v>21</v>
      </c>
      <c r="AY205" s="17" t="s">
        <v>129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17" t="s">
        <v>87</v>
      </c>
      <c r="BK205" s="219">
        <f>ROUND(I205*H205,2)</f>
        <v>0</v>
      </c>
      <c r="BL205" s="17" t="s">
        <v>135</v>
      </c>
      <c r="BM205" s="218" t="s">
        <v>228</v>
      </c>
    </row>
    <row r="206" s="2" customFormat="1" ht="16.5" customHeight="1">
      <c r="A206" s="39"/>
      <c r="B206" s="40"/>
      <c r="C206" s="206" t="s">
        <v>401</v>
      </c>
      <c r="D206" s="206" t="s">
        <v>131</v>
      </c>
      <c r="E206" s="207" t="s">
        <v>402</v>
      </c>
      <c r="F206" s="208" t="s">
        <v>403</v>
      </c>
      <c r="G206" s="209" t="s">
        <v>404</v>
      </c>
      <c r="H206" s="210">
        <v>8</v>
      </c>
      <c r="I206" s="211"/>
      <c r="J206" s="212">
        <f>ROUND(I206*H206,2)</f>
        <v>0</v>
      </c>
      <c r="K206" s="213"/>
      <c r="L206" s="45"/>
      <c r="M206" s="214" t="s">
        <v>32</v>
      </c>
      <c r="N206" s="215" t="s">
        <v>50</v>
      </c>
      <c r="O206" s="85"/>
      <c r="P206" s="216">
        <f>O206*H206</f>
        <v>0</v>
      </c>
      <c r="Q206" s="216">
        <v>0</v>
      </c>
      <c r="R206" s="216">
        <f>Q206*H206</f>
        <v>0</v>
      </c>
      <c r="S206" s="216">
        <v>0</v>
      </c>
      <c r="T206" s="21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8" t="s">
        <v>135</v>
      </c>
      <c r="AT206" s="218" t="s">
        <v>131</v>
      </c>
      <c r="AU206" s="218" t="s">
        <v>21</v>
      </c>
      <c r="AY206" s="17" t="s">
        <v>129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7" t="s">
        <v>87</v>
      </c>
      <c r="BK206" s="219">
        <f>ROUND(I206*H206,2)</f>
        <v>0</v>
      </c>
      <c r="BL206" s="17" t="s">
        <v>135</v>
      </c>
      <c r="BM206" s="218" t="s">
        <v>255</v>
      </c>
    </row>
    <row r="207" s="2" customFormat="1" ht="16.5" customHeight="1">
      <c r="A207" s="39"/>
      <c r="B207" s="40"/>
      <c r="C207" s="206" t="s">
        <v>405</v>
      </c>
      <c r="D207" s="206" t="s">
        <v>131</v>
      </c>
      <c r="E207" s="207" t="s">
        <v>406</v>
      </c>
      <c r="F207" s="208" t="s">
        <v>407</v>
      </c>
      <c r="G207" s="209" t="s">
        <v>408</v>
      </c>
      <c r="H207" s="210">
        <v>1</v>
      </c>
      <c r="I207" s="211"/>
      <c r="J207" s="212">
        <f>ROUND(I207*H207,2)</f>
        <v>0</v>
      </c>
      <c r="K207" s="213"/>
      <c r="L207" s="45"/>
      <c r="M207" s="214" t="s">
        <v>32</v>
      </c>
      <c r="N207" s="215" t="s">
        <v>50</v>
      </c>
      <c r="O207" s="85"/>
      <c r="P207" s="216">
        <f>O207*H207</f>
        <v>0</v>
      </c>
      <c r="Q207" s="216">
        <v>0</v>
      </c>
      <c r="R207" s="216">
        <f>Q207*H207</f>
        <v>0</v>
      </c>
      <c r="S207" s="216">
        <v>0</v>
      </c>
      <c r="T207" s="21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8" t="s">
        <v>135</v>
      </c>
      <c r="AT207" s="218" t="s">
        <v>131</v>
      </c>
      <c r="AU207" s="218" t="s">
        <v>21</v>
      </c>
      <c r="AY207" s="17" t="s">
        <v>129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17" t="s">
        <v>87</v>
      </c>
      <c r="BK207" s="219">
        <f>ROUND(I207*H207,2)</f>
        <v>0</v>
      </c>
      <c r="BL207" s="17" t="s">
        <v>135</v>
      </c>
      <c r="BM207" s="218" t="s">
        <v>357</v>
      </c>
    </row>
    <row r="208" s="2" customFormat="1" ht="16.5" customHeight="1">
      <c r="A208" s="39"/>
      <c r="B208" s="40"/>
      <c r="C208" s="206" t="s">
        <v>409</v>
      </c>
      <c r="D208" s="206" t="s">
        <v>131</v>
      </c>
      <c r="E208" s="207" t="s">
        <v>410</v>
      </c>
      <c r="F208" s="208" t="s">
        <v>411</v>
      </c>
      <c r="G208" s="209" t="s">
        <v>404</v>
      </c>
      <c r="H208" s="210">
        <v>1</v>
      </c>
      <c r="I208" s="211"/>
      <c r="J208" s="212">
        <f>ROUND(I208*H208,2)</f>
        <v>0</v>
      </c>
      <c r="K208" s="213"/>
      <c r="L208" s="45"/>
      <c r="M208" s="214" t="s">
        <v>32</v>
      </c>
      <c r="N208" s="215" t="s">
        <v>50</v>
      </c>
      <c r="O208" s="85"/>
      <c r="P208" s="216">
        <f>O208*H208</f>
        <v>0</v>
      </c>
      <c r="Q208" s="216">
        <v>0</v>
      </c>
      <c r="R208" s="216">
        <f>Q208*H208</f>
        <v>0</v>
      </c>
      <c r="S208" s="216">
        <v>0</v>
      </c>
      <c r="T208" s="21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8" t="s">
        <v>135</v>
      </c>
      <c r="AT208" s="218" t="s">
        <v>131</v>
      </c>
      <c r="AU208" s="218" t="s">
        <v>21</v>
      </c>
      <c r="AY208" s="17" t="s">
        <v>129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7" t="s">
        <v>87</v>
      </c>
      <c r="BK208" s="219">
        <f>ROUND(I208*H208,2)</f>
        <v>0</v>
      </c>
      <c r="BL208" s="17" t="s">
        <v>135</v>
      </c>
      <c r="BM208" s="218" t="s">
        <v>373</v>
      </c>
    </row>
    <row r="209" s="2" customFormat="1" ht="16.5" customHeight="1">
      <c r="A209" s="39"/>
      <c r="B209" s="40"/>
      <c r="C209" s="206" t="s">
        <v>412</v>
      </c>
      <c r="D209" s="206" t="s">
        <v>131</v>
      </c>
      <c r="E209" s="207" t="s">
        <v>413</v>
      </c>
      <c r="F209" s="208" t="s">
        <v>414</v>
      </c>
      <c r="G209" s="209" t="s">
        <v>404</v>
      </c>
      <c r="H209" s="210">
        <v>8</v>
      </c>
      <c r="I209" s="211"/>
      <c r="J209" s="212">
        <f>ROUND(I209*H209,2)</f>
        <v>0</v>
      </c>
      <c r="K209" s="213"/>
      <c r="L209" s="45"/>
      <c r="M209" s="214" t="s">
        <v>32</v>
      </c>
      <c r="N209" s="215" t="s">
        <v>50</v>
      </c>
      <c r="O209" s="85"/>
      <c r="P209" s="216">
        <f>O209*H209</f>
        <v>0</v>
      </c>
      <c r="Q209" s="216">
        <v>0</v>
      </c>
      <c r="R209" s="216">
        <f>Q209*H209</f>
        <v>0</v>
      </c>
      <c r="S209" s="216">
        <v>0</v>
      </c>
      <c r="T209" s="21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8" t="s">
        <v>135</v>
      </c>
      <c r="AT209" s="218" t="s">
        <v>131</v>
      </c>
      <c r="AU209" s="218" t="s">
        <v>21</v>
      </c>
      <c r="AY209" s="17" t="s">
        <v>129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17" t="s">
        <v>87</v>
      </c>
      <c r="BK209" s="219">
        <f>ROUND(I209*H209,2)</f>
        <v>0</v>
      </c>
      <c r="BL209" s="17" t="s">
        <v>135</v>
      </c>
      <c r="BM209" s="218" t="s">
        <v>381</v>
      </c>
    </row>
    <row r="210" s="2" customFormat="1" ht="16.5" customHeight="1">
      <c r="A210" s="39"/>
      <c r="B210" s="40"/>
      <c r="C210" s="206" t="s">
        <v>415</v>
      </c>
      <c r="D210" s="206" t="s">
        <v>131</v>
      </c>
      <c r="E210" s="207" t="s">
        <v>416</v>
      </c>
      <c r="F210" s="208" t="s">
        <v>417</v>
      </c>
      <c r="G210" s="209" t="s">
        <v>404</v>
      </c>
      <c r="H210" s="210">
        <v>1</v>
      </c>
      <c r="I210" s="211"/>
      <c r="J210" s="212">
        <f>ROUND(I210*H210,2)</f>
        <v>0</v>
      </c>
      <c r="K210" s="213"/>
      <c r="L210" s="45"/>
      <c r="M210" s="214" t="s">
        <v>32</v>
      </c>
      <c r="N210" s="215" t="s">
        <v>50</v>
      </c>
      <c r="O210" s="85"/>
      <c r="P210" s="216">
        <f>O210*H210</f>
        <v>0</v>
      </c>
      <c r="Q210" s="216">
        <v>0</v>
      </c>
      <c r="R210" s="216">
        <f>Q210*H210</f>
        <v>0</v>
      </c>
      <c r="S210" s="216">
        <v>0</v>
      </c>
      <c r="T210" s="21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8" t="s">
        <v>135</v>
      </c>
      <c r="AT210" s="218" t="s">
        <v>131</v>
      </c>
      <c r="AU210" s="218" t="s">
        <v>21</v>
      </c>
      <c r="AY210" s="17" t="s">
        <v>129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17" t="s">
        <v>87</v>
      </c>
      <c r="BK210" s="219">
        <f>ROUND(I210*H210,2)</f>
        <v>0</v>
      </c>
      <c r="BL210" s="17" t="s">
        <v>135</v>
      </c>
      <c r="BM210" s="218" t="s">
        <v>389</v>
      </c>
    </row>
    <row r="211" s="12" customFormat="1" ht="22.8" customHeight="1">
      <c r="A211" s="12"/>
      <c r="B211" s="190"/>
      <c r="C211" s="191"/>
      <c r="D211" s="192" t="s">
        <v>78</v>
      </c>
      <c r="E211" s="204" t="s">
        <v>418</v>
      </c>
      <c r="F211" s="204" t="s">
        <v>419</v>
      </c>
      <c r="G211" s="191"/>
      <c r="H211" s="191"/>
      <c r="I211" s="194"/>
      <c r="J211" s="205">
        <f>BK211</f>
        <v>0</v>
      </c>
      <c r="K211" s="191"/>
      <c r="L211" s="196"/>
      <c r="M211" s="197"/>
      <c r="N211" s="198"/>
      <c r="O211" s="198"/>
      <c r="P211" s="199">
        <f>SUM(P212:P253)</f>
        <v>0</v>
      </c>
      <c r="Q211" s="198"/>
      <c r="R211" s="199">
        <f>SUM(R212:R253)</f>
        <v>12.8089698652</v>
      </c>
      <c r="S211" s="198"/>
      <c r="T211" s="200">
        <f>SUM(T212:T253)</f>
        <v>2.0800000000000001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1" t="s">
        <v>147</v>
      </c>
      <c r="AT211" s="202" t="s">
        <v>78</v>
      </c>
      <c r="AU211" s="202" t="s">
        <v>87</v>
      </c>
      <c r="AY211" s="201" t="s">
        <v>129</v>
      </c>
      <c r="BK211" s="203">
        <f>SUM(BK212:BK253)</f>
        <v>0</v>
      </c>
    </row>
    <row r="212" s="2" customFormat="1" ht="37.8" customHeight="1">
      <c r="A212" s="39"/>
      <c r="B212" s="40"/>
      <c r="C212" s="206" t="s">
        <v>420</v>
      </c>
      <c r="D212" s="206" t="s">
        <v>131</v>
      </c>
      <c r="E212" s="207" t="s">
        <v>421</v>
      </c>
      <c r="F212" s="208" t="s">
        <v>422</v>
      </c>
      <c r="G212" s="209" t="s">
        <v>134</v>
      </c>
      <c r="H212" s="210">
        <v>8</v>
      </c>
      <c r="I212" s="211"/>
      <c r="J212" s="212">
        <f>ROUND(I212*H212,2)</f>
        <v>0</v>
      </c>
      <c r="K212" s="213"/>
      <c r="L212" s="45"/>
      <c r="M212" s="214" t="s">
        <v>32</v>
      </c>
      <c r="N212" s="215" t="s">
        <v>50</v>
      </c>
      <c r="O212" s="85"/>
      <c r="P212" s="216">
        <f>O212*H212</f>
        <v>0</v>
      </c>
      <c r="Q212" s="216">
        <v>0</v>
      </c>
      <c r="R212" s="216">
        <f>Q212*H212</f>
        <v>0</v>
      </c>
      <c r="S212" s="216">
        <v>0.26000000000000001</v>
      </c>
      <c r="T212" s="217">
        <f>S212*H212</f>
        <v>2.0800000000000001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8" t="s">
        <v>135</v>
      </c>
      <c r="AT212" s="218" t="s">
        <v>131</v>
      </c>
      <c r="AU212" s="218" t="s">
        <v>21</v>
      </c>
      <c r="AY212" s="17" t="s">
        <v>129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7" t="s">
        <v>87</v>
      </c>
      <c r="BK212" s="219">
        <f>ROUND(I212*H212,2)</f>
        <v>0</v>
      </c>
      <c r="BL212" s="17" t="s">
        <v>135</v>
      </c>
      <c r="BM212" s="218" t="s">
        <v>423</v>
      </c>
    </row>
    <row r="213" s="2" customFormat="1">
      <c r="A213" s="39"/>
      <c r="B213" s="40"/>
      <c r="C213" s="41"/>
      <c r="D213" s="220" t="s">
        <v>137</v>
      </c>
      <c r="E213" s="41"/>
      <c r="F213" s="221" t="s">
        <v>424</v>
      </c>
      <c r="G213" s="41"/>
      <c r="H213" s="41"/>
      <c r="I213" s="222"/>
      <c r="J213" s="41"/>
      <c r="K213" s="41"/>
      <c r="L213" s="45"/>
      <c r="M213" s="223"/>
      <c r="N213" s="224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7" t="s">
        <v>137</v>
      </c>
      <c r="AU213" s="17" t="s">
        <v>21</v>
      </c>
    </row>
    <row r="214" s="13" customFormat="1">
      <c r="A214" s="13"/>
      <c r="B214" s="225"/>
      <c r="C214" s="226"/>
      <c r="D214" s="227" t="s">
        <v>139</v>
      </c>
      <c r="E214" s="228" t="s">
        <v>32</v>
      </c>
      <c r="F214" s="229" t="s">
        <v>169</v>
      </c>
      <c r="G214" s="226"/>
      <c r="H214" s="230">
        <v>8</v>
      </c>
      <c r="I214" s="231"/>
      <c r="J214" s="226"/>
      <c r="K214" s="226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139</v>
      </c>
      <c r="AU214" s="236" t="s">
        <v>21</v>
      </c>
      <c r="AV214" s="13" t="s">
        <v>21</v>
      </c>
      <c r="AW214" s="13" t="s">
        <v>39</v>
      </c>
      <c r="AX214" s="13" t="s">
        <v>87</v>
      </c>
      <c r="AY214" s="236" t="s">
        <v>129</v>
      </c>
    </row>
    <row r="215" s="2" customFormat="1" ht="24.15" customHeight="1">
      <c r="A215" s="39"/>
      <c r="B215" s="40"/>
      <c r="C215" s="206" t="s">
        <v>425</v>
      </c>
      <c r="D215" s="206" t="s">
        <v>131</v>
      </c>
      <c r="E215" s="207" t="s">
        <v>426</v>
      </c>
      <c r="F215" s="208" t="s">
        <v>427</v>
      </c>
      <c r="G215" s="209" t="s">
        <v>219</v>
      </c>
      <c r="H215" s="210">
        <v>5</v>
      </c>
      <c r="I215" s="211"/>
      <c r="J215" s="212">
        <f>ROUND(I215*H215,2)</f>
        <v>0</v>
      </c>
      <c r="K215" s="213"/>
      <c r="L215" s="45"/>
      <c r="M215" s="214" t="s">
        <v>32</v>
      </c>
      <c r="N215" s="215" t="s">
        <v>50</v>
      </c>
      <c r="O215" s="85"/>
      <c r="P215" s="216">
        <f>O215*H215</f>
        <v>0</v>
      </c>
      <c r="Q215" s="216">
        <v>0</v>
      </c>
      <c r="R215" s="216">
        <f>Q215*H215</f>
        <v>0</v>
      </c>
      <c r="S215" s="216">
        <v>0</v>
      </c>
      <c r="T215" s="21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8" t="s">
        <v>135</v>
      </c>
      <c r="AT215" s="218" t="s">
        <v>131</v>
      </c>
      <c r="AU215" s="218" t="s">
        <v>21</v>
      </c>
      <c r="AY215" s="17" t="s">
        <v>129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17" t="s">
        <v>87</v>
      </c>
      <c r="BK215" s="219">
        <f>ROUND(I215*H215,2)</f>
        <v>0</v>
      </c>
      <c r="BL215" s="17" t="s">
        <v>135</v>
      </c>
      <c r="BM215" s="218" t="s">
        <v>428</v>
      </c>
    </row>
    <row r="216" s="2" customFormat="1">
      <c r="A216" s="39"/>
      <c r="B216" s="40"/>
      <c r="C216" s="41"/>
      <c r="D216" s="220" t="s">
        <v>137</v>
      </c>
      <c r="E216" s="41"/>
      <c r="F216" s="221" t="s">
        <v>429</v>
      </c>
      <c r="G216" s="41"/>
      <c r="H216" s="41"/>
      <c r="I216" s="222"/>
      <c r="J216" s="41"/>
      <c r="K216" s="41"/>
      <c r="L216" s="45"/>
      <c r="M216" s="223"/>
      <c r="N216" s="224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7" t="s">
        <v>137</v>
      </c>
      <c r="AU216" s="17" t="s">
        <v>21</v>
      </c>
    </row>
    <row r="217" s="2" customFormat="1">
      <c r="A217" s="39"/>
      <c r="B217" s="40"/>
      <c r="C217" s="41"/>
      <c r="D217" s="227" t="s">
        <v>174</v>
      </c>
      <c r="E217" s="41"/>
      <c r="F217" s="237" t="s">
        <v>430</v>
      </c>
      <c r="G217" s="41"/>
      <c r="H217" s="41"/>
      <c r="I217" s="222"/>
      <c r="J217" s="41"/>
      <c r="K217" s="41"/>
      <c r="L217" s="45"/>
      <c r="M217" s="223"/>
      <c r="N217" s="224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7" t="s">
        <v>174</v>
      </c>
      <c r="AU217" s="17" t="s">
        <v>21</v>
      </c>
    </row>
    <row r="218" s="13" customFormat="1">
      <c r="A218" s="13"/>
      <c r="B218" s="225"/>
      <c r="C218" s="226"/>
      <c r="D218" s="227" t="s">
        <v>139</v>
      </c>
      <c r="E218" s="228" t="s">
        <v>32</v>
      </c>
      <c r="F218" s="229" t="s">
        <v>431</v>
      </c>
      <c r="G218" s="226"/>
      <c r="H218" s="230">
        <v>5</v>
      </c>
      <c r="I218" s="231"/>
      <c r="J218" s="226"/>
      <c r="K218" s="226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139</v>
      </c>
      <c r="AU218" s="236" t="s">
        <v>21</v>
      </c>
      <c r="AV218" s="13" t="s">
        <v>21</v>
      </c>
      <c r="AW218" s="13" t="s">
        <v>39</v>
      </c>
      <c r="AX218" s="13" t="s">
        <v>87</v>
      </c>
      <c r="AY218" s="236" t="s">
        <v>129</v>
      </c>
    </row>
    <row r="219" s="2" customFormat="1" ht="16.5" customHeight="1">
      <c r="A219" s="39"/>
      <c r="B219" s="40"/>
      <c r="C219" s="206" t="s">
        <v>432</v>
      </c>
      <c r="D219" s="206" t="s">
        <v>131</v>
      </c>
      <c r="E219" s="207" t="s">
        <v>433</v>
      </c>
      <c r="F219" s="208" t="s">
        <v>434</v>
      </c>
      <c r="G219" s="209" t="s">
        <v>285</v>
      </c>
      <c r="H219" s="210">
        <v>1</v>
      </c>
      <c r="I219" s="211"/>
      <c r="J219" s="212">
        <f>ROUND(I219*H219,2)</f>
        <v>0</v>
      </c>
      <c r="K219" s="213"/>
      <c r="L219" s="45"/>
      <c r="M219" s="214" t="s">
        <v>32</v>
      </c>
      <c r="N219" s="215" t="s">
        <v>50</v>
      </c>
      <c r="O219" s="85"/>
      <c r="P219" s="216">
        <f>O219*H219</f>
        <v>0</v>
      </c>
      <c r="Q219" s="216">
        <v>0</v>
      </c>
      <c r="R219" s="216">
        <f>Q219*H219</f>
        <v>0</v>
      </c>
      <c r="S219" s="216">
        <v>0</v>
      </c>
      <c r="T219" s="21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8" t="s">
        <v>135</v>
      </c>
      <c r="AT219" s="218" t="s">
        <v>131</v>
      </c>
      <c r="AU219" s="218" t="s">
        <v>21</v>
      </c>
      <c r="AY219" s="17" t="s">
        <v>129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17" t="s">
        <v>87</v>
      </c>
      <c r="BK219" s="219">
        <f>ROUND(I219*H219,2)</f>
        <v>0</v>
      </c>
      <c r="BL219" s="17" t="s">
        <v>135</v>
      </c>
      <c r="BM219" s="218" t="s">
        <v>435</v>
      </c>
    </row>
    <row r="220" s="13" customFormat="1">
      <c r="A220" s="13"/>
      <c r="B220" s="225"/>
      <c r="C220" s="226"/>
      <c r="D220" s="227" t="s">
        <v>139</v>
      </c>
      <c r="E220" s="228" t="s">
        <v>32</v>
      </c>
      <c r="F220" s="229" t="s">
        <v>87</v>
      </c>
      <c r="G220" s="226"/>
      <c r="H220" s="230">
        <v>1</v>
      </c>
      <c r="I220" s="231"/>
      <c r="J220" s="226"/>
      <c r="K220" s="226"/>
      <c r="L220" s="232"/>
      <c r="M220" s="233"/>
      <c r="N220" s="234"/>
      <c r="O220" s="234"/>
      <c r="P220" s="234"/>
      <c r="Q220" s="234"/>
      <c r="R220" s="234"/>
      <c r="S220" s="234"/>
      <c r="T220" s="23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6" t="s">
        <v>139</v>
      </c>
      <c r="AU220" s="236" t="s">
        <v>21</v>
      </c>
      <c r="AV220" s="13" t="s">
        <v>21</v>
      </c>
      <c r="AW220" s="13" t="s">
        <v>39</v>
      </c>
      <c r="AX220" s="13" t="s">
        <v>87</v>
      </c>
      <c r="AY220" s="236" t="s">
        <v>129</v>
      </c>
    </row>
    <row r="221" s="2" customFormat="1" ht="24.15" customHeight="1">
      <c r="A221" s="39"/>
      <c r="B221" s="40"/>
      <c r="C221" s="206" t="s">
        <v>436</v>
      </c>
      <c r="D221" s="206" t="s">
        <v>131</v>
      </c>
      <c r="E221" s="207" t="s">
        <v>437</v>
      </c>
      <c r="F221" s="208" t="s">
        <v>438</v>
      </c>
      <c r="G221" s="209" t="s">
        <v>219</v>
      </c>
      <c r="H221" s="210">
        <v>2.5</v>
      </c>
      <c r="I221" s="211"/>
      <c r="J221" s="212">
        <f>ROUND(I221*H221,2)</f>
        <v>0</v>
      </c>
      <c r="K221" s="213"/>
      <c r="L221" s="45"/>
      <c r="M221" s="214" t="s">
        <v>32</v>
      </c>
      <c r="N221" s="215" t="s">
        <v>50</v>
      </c>
      <c r="O221" s="85"/>
      <c r="P221" s="216">
        <f>O221*H221</f>
        <v>0</v>
      </c>
      <c r="Q221" s="216">
        <v>0</v>
      </c>
      <c r="R221" s="216">
        <f>Q221*H221</f>
        <v>0</v>
      </c>
      <c r="S221" s="216">
        <v>0</v>
      </c>
      <c r="T221" s="21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8" t="s">
        <v>135</v>
      </c>
      <c r="AT221" s="218" t="s">
        <v>131</v>
      </c>
      <c r="AU221" s="218" t="s">
        <v>21</v>
      </c>
      <c r="AY221" s="17" t="s">
        <v>129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17" t="s">
        <v>87</v>
      </c>
      <c r="BK221" s="219">
        <f>ROUND(I221*H221,2)</f>
        <v>0</v>
      </c>
      <c r="BL221" s="17" t="s">
        <v>135</v>
      </c>
      <c r="BM221" s="218" t="s">
        <v>439</v>
      </c>
    </row>
    <row r="222" s="13" customFormat="1">
      <c r="A222" s="13"/>
      <c r="B222" s="225"/>
      <c r="C222" s="226"/>
      <c r="D222" s="227" t="s">
        <v>139</v>
      </c>
      <c r="E222" s="228" t="s">
        <v>32</v>
      </c>
      <c r="F222" s="229" t="s">
        <v>440</v>
      </c>
      <c r="G222" s="226"/>
      <c r="H222" s="230">
        <v>2.5</v>
      </c>
      <c r="I222" s="231"/>
      <c r="J222" s="226"/>
      <c r="K222" s="226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139</v>
      </c>
      <c r="AU222" s="236" t="s">
        <v>21</v>
      </c>
      <c r="AV222" s="13" t="s">
        <v>21</v>
      </c>
      <c r="AW222" s="13" t="s">
        <v>39</v>
      </c>
      <c r="AX222" s="13" t="s">
        <v>87</v>
      </c>
      <c r="AY222" s="236" t="s">
        <v>129</v>
      </c>
    </row>
    <row r="223" s="2" customFormat="1" ht="24.15" customHeight="1">
      <c r="A223" s="39"/>
      <c r="B223" s="40"/>
      <c r="C223" s="206" t="s">
        <v>220</v>
      </c>
      <c r="D223" s="206" t="s">
        <v>131</v>
      </c>
      <c r="E223" s="207" t="s">
        <v>441</v>
      </c>
      <c r="F223" s="208" t="s">
        <v>442</v>
      </c>
      <c r="G223" s="209" t="s">
        <v>134</v>
      </c>
      <c r="H223" s="210">
        <v>12.5</v>
      </c>
      <c r="I223" s="211"/>
      <c r="J223" s="212">
        <f>ROUND(I223*H223,2)</f>
        <v>0</v>
      </c>
      <c r="K223" s="213"/>
      <c r="L223" s="45"/>
      <c r="M223" s="214" t="s">
        <v>32</v>
      </c>
      <c r="N223" s="215" t="s">
        <v>50</v>
      </c>
      <c r="O223" s="85"/>
      <c r="P223" s="216">
        <f>O223*H223</f>
        <v>0</v>
      </c>
      <c r="Q223" s="216">
        <v>0</v>
      </c>
      <c r="R223" s="216">
        <f>Q223*H223</f>
        <v>0</v>
      </c>
      <c r="S223" s="216">
        <v>0</v>
      </c>
      <c r="T223" s="21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8" t="s">
        <v>135</v>
      </c>
      <c r="AT223" s="218" t="s">
        <v>131</v>
      </c>
      <c r="AU223" s="218" t="s">
        <v>21</v>
      </c>
      <c r="AY223" s="17" t="s">
        <v>129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17" t="s">
        <v>87</v>
      </c>
      <c r="BK223" s="219">
        <f>ROUND(I223*H223,2)</f>
        <v>0</v>
      </c>
      <c r="BL223" s="17" t="s">
        <v>135</v>
      </c>
      <c r="BM223" s="218" t="s">
        <v>443</v>
      </c>
    </row>
    <row r="224" s="13" customFormat="1">
      <c r="A224" s="13"/>
      <c r="B224" s="225"/>
      <c r="C224" s="226"/>
      <c r="D224" s="227" t="s">
        <v>139</v>
      </c>
      <c r="E224" s="228" t="s">
        <v>32</v>
      </c>
      <c r="F224" s="229" t="s">
        <v>444</v>
      </c>
      <c r="G224" s="226"/>
      <c r="H224" s="230">
        <v>12.5</v>
      </c>
      <c r="I224" s="231"/>
      <c r="J224" s="226"/>
      <c r="K224" s="226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139</v>
      </c>
      <c r="AU224" s="236" t="s">
        <v>21</v>
      </c>
      <c r="AV224" s="13" t="s">
        <v>21</v>
      </c>
      <c r="AW224" s="13" t="s">
        <v>39</v>
      </c>
      <c r="AX224" s="13" t="s">
        <v>87</v>
      </c>
      <c r="AY224" s="236" t="s">
        <v>129</v>
      </c>
    </row>
    <row r="225" s="2" customFormat="1" ht="24.15" customHeight="1">
      <c r="A225" s="39"/>
      <c r="B225" s="40"/>
      <c r="C225" s="206" t="s">
        <v>445</v>
      </c>
      <c r="D225" s="206" t="s">
        <v>131</v>
      </c>
      <c r="E225" s="207" t="s">
        <v>446</v>
      </c>
      <c r="F225" s="208" t="s">
        <v>447</v>
      </c>
      <c r="G225" s="209" t="s">
        <v>134</v>
      </c>
      <c r="H225" s="210">
        <v>12.5</v>
      </c>
      <c r="I225" s="211"/>
      <c r="J225" s="212">
        <f>ROUND(I225*H225,2)</f>
        <v>0</v>
      </c>
      <c r="K225" s="213"/>
      <c r="L225" s="45"/>
      <c r="M225" s="214" t="s">
        <v>32</v>
      </c>
      <c r="N225" s="215" t="s">
        <v>50</v>
      </c>
      <c r="O225" s="85"/>
      <c r="P225" s="216">
        <f>O225*H225</f>
        <v>0</v>
      </c>
      <c r="Q225" s="216">
        <v>0</v>
      </c>
      <c r="R225" s="216">
        <f>Q225*H225</f>
        <v>0</v>
      </c>
      <c r="S225" s="216">
        <v>0</v>
      </c>
      <c r="T225" s="21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8" t="s">
        <v>135</v>
      </c>
      <c r="AT225" s="218" t="s">
        <v>131</v>
      </c>
      <c r="AU225" s="218" t="s">
        <v>21</v>
      </c>
      <c r="AY225" s="17" t="s">
        <v>129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17" t="s">
        <v>87</v>
      </c>
      <c r="BK225" s="219">
        <f>ROUND(I225*H225,2)</f>
        <v>0</v>
      </c>
      <c r="BL225" s="17" t="s">
        <v>135</v>
      </c>
      <c r="BM225" s="218" t="s">
        <v>448</v>
      </c>
    </row>
    <row r="226" s="2" customFormat="1">
      <c r="A226" s="39"/>
      <c r="B226" s="40"/>
      <c r="C226" s="41"/>
      <c r="D226" s="220" t="s">
        <v>137</v>
      </c>
      <c r="E226" s="41"/>
      <c r="F226" s="221" t="s">
        <v>449</v>
      </c>
      <c r="G226" s="41"/>
      <c r="H226" s="41"/>
      <c r="I226" s="222"/>
      <c r="J226" s="41"/>
      <c r="K226" s="41"/>
      <c r="L226" s="45"/>
      <c r="M226" s="223"/>
      <c r="N226" s="224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7" t="s">
        <v>137</v>
      </c>
      <c r="AU226" s="17" t="s">
        <v>21</v>
      </c>
    </row>
    <row r="227" s="13" customFormat="1">
      <c r="A227" s="13"/>
      <c r="B227" s="225"/>
      <c r="C227" s="226"/>
      <c r="D227" s="227" t="s">
        <v>139</v>
      </c>
      <c r="E227" s="228" t="s">
        <v>32</v>
      </c>
      <c r="F227" s="229" t="s">
        <v>450</v>
      </c>
      <c r="G227" s="226"/>
      <c r="H227" s="230">
        <v>12.5</v>
      </c>
      <c r="I227" s="231"/>
      <c r="J227" s="226"/>
      <c r="K227" s="226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139</v>
      </c>
      <c r="AU227" s="236" t="s">
        <v>21</v>
      </c>
      <c r="AV227" s="13" t="s">
        <v>21</v>
      </c>
      <c r="AW227" s="13" t="s">
        <v>39</v>
      </c>
      <c r="AX227" s="13" t="s">
        <v>87</v>
      </c>
      <c r="AY227" s="236" t="s">
        <v>129</v>
      </c>
    </row>
    <row r="228" s="2" customFormat="1" ht="16.5" customHeight="1">
      <c r="A228" s="39"/>
      <c r="B228" s="40"/>
      <c r="C228" s="238" t="s">
        <v>451</v>
      </c>
      <c r="D228" s="238" t="s">
        <v>186</v>
      </c>
      <c r="E228" s="239" t="s">
        <v>452</v>
      </c>
      <c r="F228" s="240" t="s">
        <v>453</v>
      </c>
      <c r="G228" s="241" t="s">
        <v>278</v>
      </c>
      <c r="H228" s="242">
        <v>0.625</v>
      </c>
      <c r="I228" s="243"/>
      <c r="J228" s="244">
        <f>ROUND(I228*H228,2)</f>
        <v>0</v>
      </c>
      <c r="K228" s="245"/>
      <c r="L228" s="246"/>
      <c r="M228" s="247" t="s">
        <v>32</v>
      </c>
      <c r="N228" s="248" t="s">
        <v>50</v>
      </c>
      <c r="O228" s="85"/>
      <c r="P228" s="216">
        <f>O228*H228</f>
        <v>0</v>
      </c>
      <c r="Q228" s="216">
        <v>0.001</v>
      </c>
      <c r="R228" s="216">
        <f>Q228*H228</f>
        <v>0.00062500000000000001</v>
      </c>
      <c r="S228" s="216">
        <v>0</v>
      </c>
      <c r="T228" s="21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8" t="s">
        <v>169</v>
      </c>
      <c r="AT228" s="218" t="s">
        <v>186</v>
      </c>
      <c r="AU228" s="218" t="s">
        <v>21</v>
      </c>
      <c r="AY228" s="17" t="s">
        <v>129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17" t="s">
        <v>87</v>
      </c>
      <c r="BK228" s="219">
        <f>ROUND(I228*H228,2)</f>
        <v>0</v>
      </c>
      <c r="BL228" s="17" t="s">
        <v>135</v>
      </c>
      <c r="BM228" s="218" t="s">
        <v>454</v>
      </c>
    </row>
    <row r="229" s="13" customFormat="1">
      <c r="A229" s="13"/>
      <c r="B229" s="225"/>
      <c r="C229" s="226"/>
      <c r="D229" s="227" t="s">
        <v>139</v>
      </c>
      <c r="E229" s="228" t="s">
        <v>32</v>
      </c>
      <c r="F229" s="229" t="s">
        <v>455</v>
      </c>
      <c r="G229" s="226"/>
      <c r="H229" s="230">
        <v>0.625</v>
      </c>
      <c r="I229" s="231"/>
      <c r="J229" s="226"/>
      <c r="K229" s="226"/>
      <c r="L229" s="232"/>
      <c r="M229" s="233"/>
      <c r="N229" s="234"/>
      <c r="O229" s="234"/>
      <c r="P229" s="234"/>
      <c r="Q229" s="234"/>
      <c r="R229" s="234"/>
      <c r="S229" s="234"/>
      <c r="T229" s="23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6" t="s">
        <v>139</v>
      </c>
      <c r="AU229" s="236" t="s">
        <v>21</v>
      </c>
      <c r="AV229" s="13" t="s">
        <v>21</v>
      </c>
      <c r="AW229" s="13" t="s">
        <v>39</v>
      </c>
      <c r="AX229" s="13" t="s">
        <v>79</v>
      </c>
      <c r="AY229" s="236" t="s">
        <v>129</v>
      </c>
    </row>
    <row r="230" s="2" customFormat="1" ht="16.5" customHeight="1">
      <c r="A230" s="39"/>
      <c r="B230" s="40"/>
      <c r="C230" s="206" t="s">
        <v>456</v>
      </c>
      <c r="D230" s="206" t="s">
        <v>131</v>
      </c>
      <c r="E230" s="207" t="s">
        <v>457</v>
      </c>
      <c r="F230" s="208" t="s">
        <v>458</v>
      </c>
      <c r="G230" s="209" t="s">
        <v>134</v>
      </c>
      <c r="H230" s="210">
        <v>10</v>
      </c>
      <c r="I230" s="211"/>
      <c r="J230" s="212">
        <f>ROUND(I230*H230,2)</f>
        <v>0</v>
      </c>
      <c r="K230" s="213"/>
      <c r="L230" s="45"/>
      <c r="M230" s="214" t="s">
        <v>32</v>
      </c>
      <c r="N230" s="215" t="s">
        <v>50</v>
      </c>
      <c r="O230" s="85"/>
      <c r="P230" s="216">
        <f>O230*H230</f>
        <v>0</v>
      </c>
      <c r="Q230" s="216">
        <v>0</v>
      </c>
      <c r="R230" s="216">
        <f>Q230*H230</f>
        <v>0</v>
      </c>
      <c r="S230" s="216">
        <v>0</v>
      </c>
      <c r="T230" s="21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8" t="s">
        <v>135</v>
      </c>
      <c r="AT230" s="218" t="s">
        <v>131</v>
      </c>
      <c r="AU230" s="218" t="s">
        <v>21</v>
      </c>
      <c r="AY230" s="17" t="s">
        <v>129</v>
      </c>
      <c r="BE230" s="219">
        <f>IF(N230="základní",J230,0)</f>
        <v>0</v>
      </c>
      <c r="BF230" s="219">
        <f>IF(N230="snížená",J230,0)</f>
        <v>0</v>
      </c>
      <c r="BG230" s="219">
        <f>IF(N230="zákl. přenesená",J230,0)</f>
        <v>0</v>
      </c>
      <c r="BH230" s="219">
        <f>IF(N230="sníž. přenesená",J230,0)</f>
        <v>0</v>
      </c>
      <c r="BI230" s="219">
        <f>IF(N230="nulová",J230,0)</f>
        <v>0</v>
      </c>
      <c r="BJ230" s="17" t="s">
        <v>87</v>
      </c>
      <c r="BK230" s="219">
        <f>ROUND(I230*H230,2)</f>
        <v>0</v>
      </c>
      <c r="BL230" s="17" t="s">
        <v>135</v>
      </c>
      <c r="BM230" s="218" t="s">
        <v>459</v>
      </c>
    </row>
    <row r="231" s="2" customFormat="1">
      <c r="A231" s="39"/>
      <c r="B231" s="40"/>
      <c r="C231" s="41"/>
      <c r="D231" s="227" t="s">
        <v>174</v>
      </c>
      <c r="E231" s="41"/>
      <c r="F231" s="237" t="s">
        <v>460</v>
      </c>
      <c r="G231" s="41"/>
      <c r="H231" s="41"/>
      <c r="I231" s="222"/>
      <c r="J231" s="41"/>
      <c r="K231" s="41"/>
      <c r="L231" s="45"/>
      <c r="M231" s="223"/>
      <c r="N231" s="224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7" t="s">
        <v>174</v>
      </c>
      <c r="AU231" s="17" t="s">
        <v>21</v>
      </c>
    </row>
    <row r="232" s="13" customFormat="1">
      <c r="A232" s="13"/>
      <c r="B232" s="225"/>
      <c r="C232" s="226"/>
      <c r="D232" s="227" t="s">
        <v>139</v>
      </c>
      <c r="E232" s="228" t="s">
        <v>32</v>
      </c>
      <c r="F232" s="229" t="s">
        <v>185</v>
      </c>
      <c r="G232" s="226"/>
      <c r="H232" s="230">
        <v>10</v>
      </c>
      <c r="I232" s="231"/>
      <c r="J232" s="226"/>
      <c r="K232" s="226"/>
      <c r="L232" s="232"/>
      <c r="M232" s="233"/>
      <c r="N232" s="234"/>
      <c r="O232" s="234"/>
      <c r="P232" s="234"/>
      <c r="Q232" s="234"/>
      <c r="R232" s="234"/>
      <c r="S232" s="234"/>
      <c r="T232" s="23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6" t="s">
        <v>139</v>
      </c>
      <c r="AU232" s="236" t="s">
        <v>21</v>
      </c>
      <c r="AV232" s="13" t="s">
        <v>21</v>
      </c>
      <c r="AW232" s="13" t="s">
        <v>39</v>
      </c>
      <c r="AX232" s="13" t="s">
        <v>87</v>
      </c>
      <c r="AY232" s="236" t="s">
        <v>129</v>
      </c>
    </row>
    <row r="233" s="2" customFormat="1" ht="16.5" customHeight="1">
      <c r="A233" s="39"/>
      <c r="B233" s="40"/>
      <c r="C233" s="206" t="s">
        <v>461</v>
      </c>
      <c r="D233" s="206" t="s">
        <v>131</v>
      </c>
      <c r="E233" s="207" t="s">
        <v>462</v>
      </c>
      <c r="F233" s="208" t="s">
        <v>463</v>
      </c>
      <c r="G233" s="209" t="s">
        <v>464</v>
      </c>
      <c r="H233" s="210">
        <v>1</v>
      </c>
      <c r="I233" s="211"/>
      <c r="J233" s="212">
        <f>ROUND(I233*H233,2)</f>
        <v>0</v>
      </c>
      <c r="K233" s="213"/>
      <c r="L233" s="45"/>
      <c r="M233" s="214" t="s">
        <v>32</v>
      </c>
      <c r="N233" s="215" t="s">
        <v>50</v>
      </c>
      <c r="O233" s="85"/>
      <c r="P233" s="216">
        <f>O233*H233</f>
        <v>0</v>
      </c>
      <c r="Q233" s="216">
        <v>0.0099000000000000008</v>
      </c>
      <c r="R233" s="216">
        <f>Q233*H233</f>
        <v>0.0099000000000000008</v>
      </c>
      <c r="S233" s="216">
        <v>0</v>
      </c>
      <c r="T233" s="21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8" t="s">
        <v>216</v>
      </c>
      <c r="AT233" s="218" t="s">
        <v>131</v>
      </c>
      <c r="AU233" s="218" t="s">
        <v>21</v>
      </c>
      <c r="AY233" s="17" t="s">
        <v>129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17" t="s">
        <v>87</v>
      </c>
      <c r="BK233" s="219">
        <f>ROUND(I233*H233,2)</f>
        <v>0</v>
      </c>
      <c r="BL233" s="17" t="s">
        <v>216</v>
      </c>
      <c r="BM233" s="218" t="s">
        <v>465</v>
      </c>
    </row>
    <row r="234" s="13" customFormat="1">
      <c r="A234" s="13"/>
      <c r="B234" s="225"/>
      <c r="C234" s="226"/>
      <c r="D234" s="227" t="s">
        <v>139</v>
      </c>
      <c r="E234" s="228" t="s">
        <v>32</v>
      </c>
      <c r="F234" s="229" t="s">
        <v>87</v>
      </c>
      <c r="G234" s="226"/>
      <c r="H234" s="230">
        <v>1</v>
      </c>
      <c r="I234" s="231"/>
      <c r="J234" s="226"/>
      <c r="K234" s="226"/>
      <c r="L234" s="232"/>
      <c r="M234" s="233"/>
      <c r="N234" s="234"/>
      <c r="O234" s="234"/>
      <c r="P234" s="234"/>
      <c r="Q234" s="234"/>
      <c r="R234" s="234"/>
      <c r="S234" s="234"/>
      <c r="T234" s="23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6" t="s">
        <v>139</v>
      </c>
      <c r="AU234" s="236" t="s">
        <v>21</v>
      </c>
      <c r="AV234" s="13" t="s">
        <v>21</v>
      </c>
      <c r="AW234" s="13" t="s">
        <v>39</v>
      </c>
      <c r="AX234" s="13" t="s">
        <v>79</v>
      </c>
      <c r="AY234" s="236" t="s">
        <v>129</v>
      </c>
    </row>
    <row r="235" s="2" customFormat="1" ht="16.5" customHeight="1">
      <c r="A235" s="39"/>
      <c r="B235" s="40"/>
      <c r="C235" s="206" t="s">
        <v>466</v>
      </c>
      <c r="D235" s="206" t="s">
        <v>131</v>
      </c>
      <c r="E235" s="207" t="s">
        <v>467</v>
      </c>
      <c r="F235" s="208" t="s">
        <v>468</v>
      </c>
      <c r="G235" s="209" t="s">
        <v>285</v>
      </c>
      <c r="H235" s="210">
        <v>1</v>
      </c>
      <c r="I235" s="211"/>
      <c r="J235" s="212">
        <f>ROUND(I235*H235,2)</f>
        <v>0</v>
      </c>
      <c r="K235" s="213"/>
      <c r="L235" s="45"/>
      <c r="M235" s="214" t="s">
        <v>32</v>
      </c>
      <c r="N235" s="215" t="s">
        <v>50</v>
      </c>
      <c r="O235" s="85"/>
      <c r="P235" s="216">
        <f>O235*H235</f>
        <v>0</v>
      </c>
      <c r="Q235" s="216">
        <v>0</v>
      </c>
      <c r="R235" s="216">
        <f>Q235*H235</f>
        <v>0</v>
      </c>
      <c r="S235" s="216">
        <v>0</v>
      </c>
      <c r="T235" s="21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8" t="s">
        <v>220</v>
      </c>
      <c r="AT235" s="218" t="s">
        <v>131</v>
      </c>
      <c r="AU235" s="218" t="s">
        <v>21</v>
      </c>
      <c r="AY235" s="17" t="s">
        <v>129</v>
      </c>
      <c r="BE235" s="219">
        <f>IF(N235="základní",J235,0)</f>
        <v>0</v>
      </c>
      <c r="BF235" s="219">
        <f>IF(N235="snížená",J235,0)</f>
        <v>0</v>
      </c>
      <c r="BG235" s="219">
        <f>IF(N235="zákl. přenesená",J235,0)</f>
        <v>0</v>
      </c>
      <c r="BH235" s="219">
        <f>IF(N235="sníž. přenesená",J235,0)</f>
        <v>0</v>
      </c>
      <c r="BI235" s="219">
        <f>IF(N235="nulová",J235,0)</f>
        <v>0</v>
      </c>
      <c r="BJ235" s="17" t="s">
        <v>87</v>
      </c>
      <c r="BK235" s="219">
        <f>ROUND(I235*H235,2)</f>
        <v>0</v>
      </c>
      <c r="BL235" s="17" t="s">
        <v>220</v>
      </c>
      <c r="BM235" s="218" t="s">
        <v>469</v>
      </c>
    </row>
    <row r="236" s="2" customFormat="1">
      <c r="A236" s="39"/>
      <c r="B236" s="40"/>
      <c r="C236" s="41"/>
      <c r="D236" s="227" t="s">
        <v>174</v>
      </c>
      <c r="E236" s="41"/>
      <c r="F236" s="237" t="s">
        <v>470</v>
      </c>
      <c r="G236" s="41"/>
      <c r="H236" s="41"/>
      <c r="I236" s="222"/>
      <c r="J236" s="41"/>
      <c r="K236" s="41"/>
      <c r="L236" s="45"/>
      <c r="M236" s="223"/>
      <c r="N236" s="224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7" t="s">
        <v>174</v>
      </c>
      <c r="AU236" s="17" t="s">
        <v>21</v>
      </c>
    </row>
    <row r="237" s="13" customFormat="1">
      <c r="A237" s="13"/>
      <c r="B237" s="225"/>
      <c r="C237" s="226"/>
      <c r="D237" s="227" t="s">
        <v>139</v>
      </c>
      <c r="E237" s="228" t="s">
        <v>32</v>
      </c>
      <c r="F237" s="229" t="s">
        <v>87</v>
      </c>
      <c r="G237" s="226"/>
      <c r="H237" s="230">
        <v>1</v>
      </c>
      <c r="I237" s="231"/>
      <c r="J237" s="226"/>
      <c r="K237" s="226"/>
      <c r="L237" s="232"/>
      <c r="M237" s="233"/>
      <c r="N237" s="234"/>
      <c r="O237" s="234"/>
      <c r="P237" s="234"/>
      <c r="Q237" s="234"/>
      <c r="R237" s="234"/>
      <c r="S237" s="234"/>
      <c r="T237" s="23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6" t="s">
        <v>139</v>
      </c>
      <c r="AU237" s="236" t="s">
        <v>21</v>
      </c>
      <c r="AV237" s="13" t="s">
        <v>21</v>
      </c>
      <c r="AW237" s="13" t="s">
        <v>39</v>
      </c>
      <c r="AX237" s="13" t="s">
        <v>87</v>
      </c>
      <c r="AY237" s="236" t="s">
        <v>129</v>
      </c>
    </row>
    <row r="238" s="2" customFormat="1" ht="16.5" customHeight="1">
      <c r="A238" s="39"/>
      <c r="B238" s="40"/>
      <c r="C238" s="206" t="s">
        <v>471</v>
      </c>
      <c r="D238" s="206" t="s">
        <v>131</v>
      </c>
      <c r="E238" s="207" t="s">
        <v>472</v>
      </c>
      <c r="F238" s="208" t="s">
        <v>473</v>
      </c>
      <c r="G238" s="209" t="s">
        <v>219</v>
      </c>
      <c r="H238" s="210">
        <v>1.3</v>
      </c>
      <c r="I238" s="211"/>
      <c r="J238" s="212">
        <f>ROUND(I238*H238,2)</f>
        <v>0</v>
      </c>
      <c r="K238" s="213"/>
      <c r="L238" s="45"/>
      <c r="M238" s="214" t="s">
        <v>32</v>
      </c>
      <c r="N238" s="215" t="s">
        <v>50</v>
      </c>
      <c r="O238" s="85"/>
      <c r="P238" s="216">
        <f>O238*H238</f>
        <v>0</v>
      </c>
      <c r="Q238" s="216">
        <v>2.2563422040000001</v>
      </c>
      <c r="R238" s="216">
        <f>Q238*H238</f>
        <v>2.9332448652000003</v>
      </c>
      <c r="S238" s="216">
        <v>0</v>
      </c>
      <c r="T238" s="21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8" t="s">
        <v>220</v>
      </c>
      <c r="AT238" s="218" t="s">
        <v>131</v>
      </c>
      <c r="AU238" s="218" t="s">
        <v>21</v>
      </c>
      <c r="AY238" s="17" t="s">
        <v>129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17" t="s">
        <v>87</v>
      </c>
      <c r="BK238" s="219">
        <f>ROUND(I238*H238,2)</f>
        <v>0</v>
      </c>
      <c r="BL238" s="17" t="s">
        <v>220</v>
      </c>
      <c r="BM238" s="218" t="s">
        <v>474</v>
      </c>
    </row>
    <row r="239" s="2" customFormat="1">
      <c r="A239" s="39"/>
      <c r="B239" s="40"/>
      <c r="C239" s="41"/>
      <c r="D239" s="220" t="s">
        <v>137</v>
      </c>
      <c r="E239" s="41"/>
      <c r="F239" s="221" t="s">
        <v>475</v>
      </c>
      <c r="G239" s="41"/>
      <c r="H239" s="41"/>
      <c r="I239" s="222"/>
      <c r="J239" s="41"/>
      <c r="K239" s="41"/>
      <c r="L239" s="45"/>
      <c r="M239" s="223"/>
      <c r="N239" s="224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7" t="s">
        <v>137</v>
      </c>
      <c r="AU239" s="17" t="s">
        <v>21</v>
      </c>
    </row>
    <row r="240" s="13" customFormat="1">
      <c r="A240" s="13"/>
      <c r="B240" s="225"/>
      <c r="C240" s="226"/>
      <c r="D240" s="227" t="s">
        <v>139</v>
      </c>
      <c r="E240" s="228" t="s">
        <v>32</v>
      </c>
      <c r="F240" s="229" t="s">
        <v>476</v>
      </c>
      <c r="G240" s="226"/>
      <c r="H240" s="230">
        <v>0.59999999999999998</v>
      </c>
      <c r="I240" s="231"/>
      <c r="J240" s="226"/>
      <c r="K240" s="226"/>
      <c r="L240" s="232"/>
      <c r="M240" s="233"/>
      <c r="N240" s="234"/>
      <c r="O240" s="234"/>
      <c r="P240" s="234"/>
      <c r="Q240" s="234"/>
      <c r="R240" s="234"/>
      <c r="S240" s="234"/>
      <c r="T240" s="23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6" t="s">
        <v>139</v>
      </c>
      <c r="AU240" s="236" t="s">
        <v>21</v>
      </c>
      <c r="AV240" s="13" t="s">
        <v>21</v>
      </c>
      <c r="AW240" s="13" t="s">
        <v>39</v>
      </c>
      <c r="AX240" s="13" t="s">
        <v>79</v>
      </c>
      <c r="AY240" s="236" t="s">
        <v>129</v>
      </c>
    </row>
    <row r="241" s="13" customFormat="1">
      <c r="A241" s="13"/>
      <c r="B241" s="225"/>
      <c r="C241" s="226"/>
      <c r="D241" s="227" t="s">
        <v>139</v>
      </c>
      <c r="E241" s="228" t="s">
        <v>32</v>
      </c>
      <c r="F241" s="229" t="s">
        <v>477</v>
      </c>
      <c r="G241" s="226"/>
      <c r="H241" s="230">
        <v>0.69999999999999996</v>
      </c>
      <c r="I241" s="231"/>
      <c r="J241" s="226"/>
      <c r="K241" s="226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139</v>
      </c>
      <c r="AU241" s="236" t="s">
        <v>21</v>
      </c>
      <c r="AV241" s="13" t="s">
        <v>21</v>
      </c>
      <c r="AW241" s="13" t="s">
        <v>39</v>
      </c>
      <c r="AX241" s="13" t="s">
        <v>79</v>
      </c>
      <c r="AY241" s="236" t="s">
        <v>129</v>
      </c>
    </row>
    <row r="242" s="14" customFormat="1">
      <c r="A242" s="14"/>
      <c r="B242" s="249"/>
      <c r="C242" s="250"/>
      <c r="D242" s="227" t="s">
        <v>139</v>
      </c>
      <c r="E242" s="251" t="s">
        <v>32</v>
      </c>
      <c r="F242" s="252" t="s">
        <v>478</v>
      </c>
      <c r="G242" s="250"/>
      <c r="H242" s="253">
        <v>1.2999999999999998</v>
      </c>
      <c r="I242" s="254"/>
      <c r="J242" s="250"/>
      <c r="K242" s="250"/>
      <c r="L242" s="255"/>
      <c r="M242" s="256"/>
      <c r="N242" s="257"/>
      <c r="O242" s="257"/>
      <c r="P242" s="257"/>
      <c r="Q242" s="257"/>
      <c r="R242" s="257"/>
      <c r="S242" s="257"/>
      <c r="T242" s="25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9" t="s">
        <v>139</v>
      </c>
      <c r="AU242" s="259" t="s">
        <v>21</v>
      </c>
      <c r="AV242" s="14" t="s">
        <v>135</v>
      </c>
      <c r="AW242" s="14" t="s">
        <v>39</v>
      </c>
      <c r="AX242" s="14" t="s">
        <v>87</v>
      </c>
      <c r="AY242" s="259" t="s">
        <v>129</v>
      </c>
    </row>
    <row r="243" s="2" customFormat="1" ht="37.8" customHeight="1">
      <c r="A243" s="39"/>
      <c r="B243" s="40"/>
      <c r="C243" s="206" t="s">
        <v>479</v>
      </c>
      <c r="D243" s="206" t="s">
        <v>131</v>
      </c>
      <c r="E243" s="207" t="s">
        <v>480</v>
      </c>
      <c r="F243" s="208" t="s">
        <v>481</v>
      </c>
      <c r="G243" s="209" t="s">
        <v>181</v>
      </c>
      <c r="H243" s="210">
        <v>30</v>
      </c>
      <c r="I243" s="211"/>
      <c r="J243" s="212">
        <f>ROUND(I243*H243,2)</f>
        <v>0</v>
      </c>
      <c r="K243" s="213"/>
      <c r="L243" s="45"/>
      <c r="M243" s="214" t="s">
        <v>32</v>
      </c>
      <c r="N243" s="215" t="s">
        <v>50</v>
      </c>
      <c r="O243" s="85"/>
      <c r="P243" s="216">
        <f>O243*H243</f>
        <v>0</v>
      </c>
      <c r="Q243" s="216">
        <v>0</v>
      </c>
      <c r="R243" s="216">
        <f>Q243*H243</f>
        <v>0</v>
      </c>
      <c r="S243" s="216">
        <v>0</v>
      </c>
      <c r="T243" s="21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8" t="s">
        <v>220</v>
      </c>
      <c r="AT243" s="218" t="s">
        <v>131</v>
      </c>
      <c r="AU243" s="218" t="s">
        <v>21</v>
      </c>
      <c r="AY243" s="17" t="s">
        <v>129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17" t="s">
        <v>87</v>
      </c>
      <c r="BK243" s="219">
        <f>ROUND(I243*H243,2)</f>
        <v>0</v>
      </c>
      <c r="BL243" s="17" t="s">
        <v>220</v>
      </c>
      <c r="BM243" s="218" t="s">
        <v>482</v>
      </c>
    </row>
    <row r="244" s="2" customFormat="1">
      <c r="A244" s="39"/>
      <c r="B244" s="40"/>
      <c r="C244" s="41"/>
      <c r="D244" s="220" t="s">
        <v>137</v>
      </c>
      <c r="E244" s="41"/>
      <c r="F244" s="221" t="s">
        <v>483</v>
      </c>
      <c r="G244" s="41"/>
      <c r="H244" s="41"/>
      <c r="I244" s="222"/>
      <c r="J244" s="41"/>
      <c r="K244" s="41"/>
      <c r="L244" s="45"/>
      <c r="M244" s="223"/>
      <c r="N244" s="224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7" t="s">
        <v>137</v>
      </c>
      <c r="AU244" s="17" t="s">
        <v>21</v>
      </c>
    </row>
    <row r="245" s="13" customFormat="1">
      <c r="A245" s="13"/>
      <c r="B245" s="225"/>
      <c r="C245" s="226"/>
      <c r="D245" s="227" t="s">
        <v>139</v>
      </c>
      <c r="E245" s="228" t="s">
        <v>32</v>
      </c>
      <c r="F245" s="229" t="s">
        <v>301</v>
      </c>
      <c r="G245" s="226"/>
      <c r="H245" s="230">
        <v>30</v>
      </c>
      <c r="I245" s="231"/>
      <c r="J245" s="226"/>
      <c r="K245" s="226"/>
      <c r="L245" s="232"/>
      <c r="M245" s="233"/>
      <c r="N245" s="234"/>
      <c r="O245" s="234"/>
      <c r="P245" s="234"/>
      <c r="Q245" s="234"/>
      <c r="R245" s="234"/>
      <c r="S245" s="234"/>
      <c r="T245" s="23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6" t="s">
        <v>139</v>
      </c>
      <c r="AU245" s="236" t="s">
        <v>21</v>
      </c>
      <c r="AV245" s="13" t="s">
        <v>21</v>
      </c>
      <c r="AW245" s="13" t="s">
        <v>39</v>
      </c>
      <c r="AX245" s="13" t="s">
        <v>87</v>
      </c>
      <c r="AY245" s="236" t="s">
        <v>129</v>
      </c>
    </row>
    <row r="246" s="2" customFormat="1" ht="37.8" customHeight="1">
      <c r="A246" s="39"/>
      <c r="B246" s="40"/>
      <c r="C246" s="206" t="s">
        <v>484</v>
      </c>
      <c r="D246" s="206" t="s">
        <v>131</v>
      </c>
      <c r="E246" s="207" t="s">
        <v>485</v>
      </c>
      <c r="F246" s="208" t="s">
        <v>486</v>
      </c>
      <c r="G246" s="209" t="s">
        <v>181</v>
      </c>
      <c r="H246" s="210">
        <v>10</v>
      </c>
      <c r="I246" s="211"/>
      <c r="J246" s="212">
        <f>ROUND(I246*H246,2)</f>
        <v>0</v>
      </c>
      <c r="K246" s="213"/>
      <c r="L246" s="45"/>
      <c r="M246" s="214" t="s">
        <v>32</v>
      </c>
      <c r="N246" s="215" t="s">
        <v>50</v>
      </c>
      <c r="O246" s="85"/>
      <c r="P246" s="216">
        <f>O246*H246</f>
        <v>0</v>
      </c>
      <c r="Q246" s="216">
        <v>0</v>
      </c>
      <c r="R246" s="216">
        <f>Q246*H246</f>
        <v>0</v>
      </c>
      <c r="S246" s="216">
        <v>0</v>
      </c>
      <c r="T246" s="217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8" t="s">
        <v>220</v>
      </c>
      <c r="AT246" s="218" t="s">
        <v>131</v>
      </c>
      <c r="AU246" s="218" t="s">
        <v>21</v>
      </c>
      <c r="AY246" s="17" t="s">
        <v>129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7" t="s">
        <v>87</v>
      </c>
      <c r="BK246" s="219">
        <f>ROUND(I246*H246,2)</f>
        <v>0</v>
      </c>
      <c r="BL246" s="17" t="s">
        <v>220</v>
      </c>
      <c r="BM246" s="218" t="s">
        <v>487</v>
      </c>
    </row>
    <row r="247" s="2" customFormat="1">
      <c r="A247" s="39"/>
      <c r="B247" s="40"/>
      <c r="C247" s="41"/>
      <c r="D247" s="220" t="s">
        <v>137</v>
      </c>
      <c r="E247" s="41"/>
      <c r="F247" s="221" t="s">
        <v>488</v>
      </c>
      <c r="G247" s="41"/>
      <c r="H247" s="41"/>
      <c r="I247" s="222"/>
      <c r="J247" s="41"/>
      <c r="K247" s="41"/>
      <c r="L247" s="45"/>
      <c r="M247" s="223"/>
      <c r="N247" s="224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7" t="s">
        <v>137</v>
      </c>
      <c r="AU247" s="17" t="s">
        <v>21</v>
      </c>
    </row>
    <row r="248" s="13" customFormat="1">
      <c r="A248" s="13"/>
      <c r="B248" s="225"/>
      <c r="C248" s="226"/>
      <c r="D248" s="227" t="s">
        <v>139</v>
      </c>
      <c r="E248" s="228" t="s">
        <v>32</v>
      </c>
      <c r="F248" s="229" t="s">
        <v>185</v>
      </c>
      <c r="G248" s="226"/>
      <c r="H248" s="230">
        <v>10</v>
      </c>
      <c r="I248" s="231"/>
      <c r="J248" s="226"/>
      <c r="K248" s="226"/>
      <c r="L248" s="232"/>
      <c r="M248" s="233"/>
      <c r="N248" s="234"/>
      <c r="O248" s="234"/>
      <c r="P248" s="234"/>
      <c r="Q248" s="234"/>
      <c r="R248" s="234"/>
      <c r="S248" s="234"/>
      <c r="T248" s="23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6" t="s">
        <v>139</v>
      </c>
      <c r="AU248" s="236" t="s">
        <v>21</v>
      </c>
      <c r="AV248" s="13" t="s">
        <v>21</v>
      </c>
      <c r="AW248" s="13" t="s">
        <v>39</v>
      </c>
      <c r="AX248" s="13" t="s">
        <v>87</v>
      </c>
      <c r="AY248" s="236" t="s">
        <v>129</v>
      </c>
    </row>
    <row r="249" s="2" customFormat="1" ht="24.15" customHeight="1">
      <c r="A249" s="39"/>
      <c r="B249" s="40"/>
      <c r="C249" s="206" t="s">
        <v>489</v>
      </c>
      <c r="D249" s="206" t="s">
        <v>131</v>
      </c>
      <c r="E249" s="207" t="s">
        <v>490</v>
      </c>
      <c r="F249" s="208" t="s">
        <v>491</v>
      </c>
      <c r="G249" s="209" t="s">
        <v>181</v>
      </c>
      <c r="H249" s="210">
        <v>40</v>
      </c>
      <c r="I249" s="211"/>
      <c r="J249" s="212">
        <f>ROUND(I249*H249,2)</f>
        <v>0</v>
      </c>
      <c r="K249" s="213"/>
      <c r="L249" s="45"/>
      <c r="M249" s="214" t="s">
        <v>32</v>
      </c>
      <c r="N249" s="215" t="s">
        <v>50</v>
      </c>
      <c r="O249" s="85"/>
      <c r="P249" s="216">
        <f>O249*H249</f>
        <v>0</v>
      </c>
      <c r="Q249" s="216">
        <v>0.24662999999999999</v>
      </c>
      <c r="R249" s="216">
        <f>Q249*H249</f>
        <v>9.8651999999999997</v>
      </c>
      <c r="S249" s="216">
        <v>0</v>
      </c>
      <c r="T249" s="21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8" t="s">
        <v>220</v>
      </c>
      <c r="AT249" s="218" t="s">
        <v>131</v>
      </c>
      <c r="AU249" s="218" t="s">
        <v>21</v>
      </c>
      <c r="AY249" s="17" t="s">
        <v>129</v>
      </c>
      <c r="BE249" s="219">
        <f>IF(N249="základní",J249,0)</f>
        <v>0</v>
      </c>
      <c r="BF249" s="219">
        <f>IF(N249="snížená",J249,0)</f>
        <v>0</v>
      </c>
      <c r="BG249" s="219">
        <f>IF(N249="zákl. přenesená",J249,0)</f>
        <v>0</v>
      </c>
      <c r="BH249" s="219">
        <f>IF(N249="sníž. přenesená",J249,0)</f>
        <v>0</v>
      </c>
      <c r="BI249" s="219">
        <f>IF(N249="nulová",J249,0)</f>
        <v>0</v>
      </c>
      <c r="BJ249" s="17" t="s">
        <v>87</v>
      </c>
      <c r="BK249" s="219">
        <f>ROUND(I249*H249,2)</f>
        <v>0</v>
      </c>
      <c r="BL249" s="17" t="s">
        <v>220</v>
      </c>
      <c r="BM249" s="218" t="s">
        <v>492</v>
      </c>
    </row>
    <row r="250" s="13" customFormat="1">
      <c r="A250" s="13"/>
      <c r="B250" s="225"/>
      <c r="C250" s="226"/>
      <c r="D250" s="227" t="s">
        <v>139</v>
      </c>
      <c r="E250" s="228" t="s">
        <v>32</v>
      </c>
      <c r="F250" s="229" t="s">
        <v>260</v>
      </c>
      <c r="G250" s="226"/>
      <c r="H250" s="230">
        <v>40</v>
      </c>
      <c r="I250" s="231"/>
      <c r="J250" s="226"/>
      <c r="K250" s="226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139</v>
      </c>
      <c r="AU250" s="236" t="s">
        <v>21</v>
      </c>
      <c r="AV250" s="13" t="s">
        <v>21</v>
      </c>
      <c r="AW250" s="13" t="s">
        <v>39</v>
      </c>
      <c r="AX250" s="13" t="s">
        <v>87</v>
      </c>
      <c r="AY250" s="236" t="s">
        <v>129</v>
      </c>
    </row>
    <row r="251" s="2" customFormat="1" ht="33" customHeight="1">
      <c r="A251" s="39"/>
      <c r="B251" s="40"/>
      <c r="C251" s="206" t="s">
        <v>493</v>
      </c>
      <c r="D251" s="206" t="s">
        <v>131</v>
      </c>
      <c r="E251" s="207" t="s">
        <v>494</v>
      </c>
      <c r="F251" s="208" t="s">
        <v>495</v>
      </c>
      <c r="G251" s="209" t="s">
        <v>181</v>
      </c>
      <c r="H251" s="210">
        <v>40</v>
      </c>
      <c r="I251" s="211"/>
      <c r="J251" s="212">
        <f>ROUND(I251*H251,2)</f>
        <v>0</v>
      </c>
      <c r="K251" s="213"/>
      <c r="L251" s="45"/>
      <c r="M251" s="214" t="s">
        <v>32</v>
      </c>
      <c r="N251" s="215" t="s">
        <v>50</v>
      </c>
      <c r="O251" s="85"/>
      <c r="P251" s="216">
        <f>O251*H251</f>
        <v>0</v>
      </c>
      <c r="Q251" s="216">
        <v>0</v>
      </c>
      <c r="R251" s="216">
        <f>Q251*H251</f>
        <v>0</v>
      </c>
      <c r="S251" s="216">
        <v>0</v>
      </c>
      <c r="T251" s="21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8" t="s">
        <v>220</v>
      </c>
      <c r="AT251" s="218" t="s">
        <v>131</v>
      </c>
      <c r="AU251" s="218" t="s">
        <v>21</v>
      </c>
      <c r="AY251" s="17" t="s">
        <v>129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17" t="s">
        <v>87</v>
      </c>
      <c r="BK251" s="219">
        <f>ROUND(I251*H251,2)</f>
        <v>0</v>
      </c>
      <c r="BL251" s="17" t="s">
        <v>220</v>
      </c>
      <c r="BM251" s="218" t="s">
        <v>496</v>
      </c>
    </row>
    <row r="252" s="2" customFormat="1">
      <c r="A252" s="39"/>
      <c r="B252" s="40"/>
      <c r="C252" s="41"/>
      <c r="D252" s="220" t="s">
        <v>137</v>
      </c>
      <c r="E252" s="41"/>
      <c r="F252" s="221" t="s">
        <v>497</v>
      </c>
      <c r="G252" s="41"/>
      <c r="H252" s="41"/>
      <c r="I252" s="222"/>
      <c r="J252" s="41"/>
      <c r="K252" s="41"/>
      <c r="L252" s="45"/>
      <c r="M252" s="223"/>
      <c r="N252" s="224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7" t="s">
        <v>137</v>
      </c>
      <c r="AU252" s="17" t="s">
        <v>21</v>
      </c>
    </row>
    <row r="253" s="13" customFormat="1">
      <c r="A253" s="13"/>
      <c r="B253" s="225"/>
      <c r="C253" s="226"/>
      <c r="D253" s="227" t="s">
        <v>139</v>
      </c>
      <c r="E253" s="228" t="s">
        <v>32</v>
      </c>
      <c r="F253" s="229" t="s">
        <v>260</v>
      </c>
      <c r="G253" s="226"/>
      <c r="H253" s="230">
        <v>40</v>
      </c>
      <c r="I253" s="231"/>
      <c r="J253" s="226"/>
      <c r="K253" s="226"/>
      <c r="L253" s="232"/>
      <c r="M253" s="260"/>
      <c r="N253" s="261"/>
      <c r="O253" s="261"/>
      <c r="P253" s="261"/>
      <c r="Q253" s="261"/>
      <c r="R253" s="261"/>
      <c r="S253" s="261"/>
      <c r="T253" s="26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6" t="s">
        <v>139</v>
      </c>
      <c r="AU253" s="236" t="s">
        <v>21</v>
      </c>
      <c r="AV253" s="13" t="s">
        <v>21</v>
      </c>
      <c r="AW253" s="13" t="s">
        <v>39</v>
      </c>
      <c r="AX253" s="13" t="s">
        <v>87</v>
      </c>
      <c r="AY253" s="236" t="s">
        <v>129</v>
      </c>
    </row>
    <row r="254" s="2" customFormat="1" ht="6.96" customHeight="1">
      <c r="A254" s="39"/>
      <c r="B254" s="60"/>
      <c r="C254" s="61"/>
      <c r="D254" s="61"/>
      <c r="E254" s="61"/>
      <c r="F254" s="61"/>
      <c r="G254" s="61"/>
      <c r="H254" s="61"/>
      <c r="I254" s="61"/>
      <c r="J254" s="61"/>
      <c r="K254" s="61"/>
      <c r="L254" s="45"/>
      <c r="M254" s="39"/>
      <c r="O254" s="39"/>
      <c r="P254" s="39"/>
      <c r="Q254" s="39"/>
      <c r="R254" s="39"/>
      <c r="S254" s="39"/>
      <c r="T254" s="39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</row>
  </sheetData>
  <sheetProtection sheet="1" autoFilter="0" formatColumns="0" formatRows="0" objects="1" scenarios="1" spinCount="100000" saltValue="aeG9NUapxd8ufl9oPcRvrhhovYL/w28sShdYyWI+VbqXYbUEGoDFwbwYE+e3RAroD6f7svrvgv8R3Ib4fiDKug==" hashValue="MOVuUo3vJ5KhkYMutrVR5yozV8u++pzgEBkqzzpNKQUMMLZtU3Ywpyq8zjeUyygqIniWq/w5EEnIk7NsioLX1Q==" algorithmName="SHA-512" password="CC35"/>
  <autoFilter ref="C89:K253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2_01/113107441"/>
    <hyperlink ref="F97" r:id="rId2" display="https://podminky.urs.cz/item/CS_URS_2022_01/113107523"/>
    <hyperlink ref="F102" r:id="rId3" display="https://podminky.urs.cz/item/CS_URS_2022_01/564920512"/>
    <hyperlink ref="F105" r:id="rId4" display="https://podminky.urs.cz/item/CS_URS_2022_01/573211111"/>
    <hyperlink ref="F110" r:id="rId5" display="https://podminky.urs.cz/item/CS_URS_2022_01/596211120"/>
    <hyperlink ref="F118" r:id="rId6" display="https://podminky.urs.cz/item/CS_URS_2022_01/916131213"/>
    <hyperlink ref="F123" r:id="rId7" display="https://podminky.urs.cz/item/CS_URS_2022_01/919112222"/>
    <hyperlink ref="F126" r:id="rId8" display="https://podminky.urs.cz/item/CS_URS_2022_01/919121121"/>
    <hyperlink ref="F129" r:id="rId9" display="https://podminky.urs.cz/item/CS_URS_2022_01/919731121"/>
    <hyperlink ref="F132" r:id="rId10" display="https://podminky.urs.cz/item/CS_URS_2022_01/919735112"/>
    <hyperlink ref="F142" r:id="rId11" display="https://podminky.urs.cz/item/CS_URS_2022_01/997221571"/>
    <hyperlink ref="F145" r:id="rId12" display="https://podminky.urs.cz/item/CS_URS_2022_01/997221579"/>
    <hyperlink ref="F148" r:id="rId13" display="https://podminky.urs.cz/item/CS_URS_2022_01/997221645"/>
    <hyperlink ref="F151" r:id="rId14" display="https://podminky.urs.cz/item/CS_URS_2022_01/997221655"/>
    <hyperlink ref="F156" r:id="rId15" display="https://podminky.urs.cz/item/CS_URS_2022_01/741122122"/>
    <hyperlink ref="F164" r:id="rId16" display="https://podminky.urs.cz/item/CS_URS_2022_01/210220002"/>
    <hyperlink ref="F169" r:id="rId17" display="https://podminky.urs.cz/item/CS_URS_2022_01/210280211"/>
    <hyperlink ref="F213" r:id="rId18" display="https://podminky.urs.cz/item/CS_URS_2022_01/113106023"/>
    <hyperlink ref="F216" r:id="rId19" display="https://podminky.urs.cz/item/CS_URS_2022_01/120001101ROO"/>
    <hyperlink ref="F226" r:id="rId20" display="https://podminky.urs.cz/item/CS_URS_2022_01/181411131"/>
    <hyperlink ref="F239" r:id="rId21" display="https://podminky.urs.cz/item/CS_URS_2022_01/460080013"/>
    <hyperlink ref="F244" r:id="rId22" display="https://podminky.urs.cz/item/CS_URS_2022_01/460150844"/>
    <hyperlink ref="F247" r:id="rId23" display="https://podminky.urs.cz/item/CS_URS_2022_01/460150864"/>
    <hyperlink ref="F252" r:id="rId24" display="https://podminky.urs.cz/item/CS_URS_2022_01/46056082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0"/>
      <c r="AT3" s="17" t="s">
        <v>21</v>
      </c>
    </row>
    <row r="4" s="1" customFormat="1" ht="24.96" customHeight="1">
      <c r="B4" s="20"/>
      <c r="D4" s="131" t="s">
        <v>93</v>
      </c>
      <c r="L4" s="20"/>
      <c r="M4" s="132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3" t="s">
        <v>16</v>
      </c>
      <c r="L6" s="20"/>
    </row>
    <row r="7" s="1" customFormat="1" ht="16.5" customHeight="1">
      <c r="B7" s="20"/>
      <c r="E7" s="134" t="str">
        <f>'Rekapitulace stavby'!K6</f>
        <v>Zpracování projektu na závoru na silnici Na Spálence pozemek par. č. 494/2</v>
      </c>
      <c r="F7" s="133"/>
      <c r="G7" s="133"/>
      <c r="H7" s="133"/>
      <c r="L7" s="20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498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32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9. 11. 2022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30</v>
      </c>
      <c r="E14" s="39"/>
      <c r="F14" s="39"/>
      <c r="G14" s="39"/>
      <c r="H14" s="39"/>
      <c r="I14" s="133" t="s">
        <v>31</v>
      </c>
      <c r="J14" s="137" t="s">
        <v>32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33</v>
      </c>
      <c r="F15" s="39"/>
      <c r="G15" s="39"/>
      <c r="H15" s="39"/>
      <c r="I15" s="133" t="s">
        <v>34</v>
      </c>
      <c r="J15" s="137" t="s">
        <v>32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35</v>
      </c>
      <c r="E17" s="39"/>
      <c r="F17" s="39"/>
      <c r="G17" s="39"/>
      <c r="H17" s="39"/>
      <c r="I17" s="133" t="s">
        <v>31</v>
      </c>
      <c r="J17" s="33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3" t="str">
        <f>'Rekapitulace stavby'!E14</f>
        <v>Vyplň údaj</v>
      </c>
      <c r="F18" s="137"/>
      <c r="G18" s="137"/>
      <c r="H18" s="137"/>
      <c r="I18" s="133" t="s">
        <v>34</v>
      </c>
      <c r="J18" s="33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37</v>
      </c>
      <c r="E20" s="39"/>
      <c r="F20" s="39"/>
      <c r="G20" s="39"/>
      <c r="H20" s="39"/>
      <c r="I20" s="133" t="s">
        <v>31</v>
      </c>
      <c r="J20" s="137" t="s">
        <v>32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499</v>
      </c>
      <c r="F21" s="39"/>
      <c r="G21" s="39"/>
      <c r="H21" s="39"/>
      <c r="I21" s="133" t="s">
        <v>34</v>
      </c>
      <c r="J21" s="137" t="s">
        <v>32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40</v>
      </c>
      <c r="E23" s="39"/>
      <c r="F23" s="39"/>
      <c r="G23" s="39"/>
      <c r="H23" s="39"/>
      <c r="I23" s="133" t="s">
        <v>31</v>
      </c>
      <c r="J23" s="137" t="s">
        <v>41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42</v>
      </c>
      <c r="F24" s="39"/>
      <c r="G24" s="39"/>
      <c r="H24" s="39"/>
      <c r="I24" s="133" t="s">
        <v>34</v>
      </c>
      <c r="J24" s="137" t="s">
        <v>32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32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45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47</v>
      </c>
      <c r="G32" s="39"/>
      <c r="H32" s="39"/>
      <c r="I32" s="146" t="s">
        <v>46</v>
      </c>
      <c r="J32" s="146" t="s">
        <v>48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49</v>
      </c>
      <c r="E33" s="133" t="s">
        <v>50</v>
      </c>
      <c r="F33" s="148">
        <f>ROUND((SUM(BE81:BE97)),  2)</f>
        <v>0</v>
      </c>
      <c r="G33" s="39"/>
      <c r="H33" s="39"/>
      <c r="I33" s="149">
        <v>0.20999999999999999</v>
      </c>
      <c r="J33" s="148">
        <f>ROUND(((SUM(BE81:BE97))*I33),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51</v>
      </c>
      <c r="F34" s="148">
        <f>ROUND((SUM(BF81:BF97)),  2)</f>
        <v>0</v>
      </c>
      <c r="G34" s="39"/>
      <c r="H34" s="39"/>
      <c r="I34" s="149">
        <v>0.14999999999999999</v>
      </c>
      <c r="J34" s="148">
        <f>ROUND(((SUM(BF81:BF97))*I34),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52</v>
      </c>
      <c r="F35" s="148">
        <f>ROUND((SUM(BG81:BG97)),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53</v>
      </c>
      <c r="F36" s="148">
        <f>ROUND((SUM(BH81:BH97)),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54</v>
      </c>
      <c r="F37" s="148">
        <f>ROUND((SUM(BI81:BI97)),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55</v>
      </c>
      <c r="E39" s="152"/>
      <c r="F39" s="152"/>
      <c r="G39" s="153" t="s">
        <v>56</v>
      </c>
      <c r="H39" s="154" t="s">
        <v>57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3" t="s">
        <v>99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2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Zpracování projektu na závoru na silnici Na Spálence pozemek par. č. 494/2</v>
      </c>
      <c r="F48" s="32"/>
      <c r="G48" s="32"/>
      <c r="H48" s="32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2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102.2 - VRN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2" t="s">
        <v>22</v>
      </c>
      <c r="D52" s="41"/>
      <c r="E52" s="41"/>
      <c r="F52" s="27" t="str">
        <f>F12</f>
        <v>Kolín</v>
      </c>
      <c r="G52" s="41"/>
      <c r="H52" s="41"/>
      <c r="I52" s="32" t="s">
        <v>24</v>
      </c>
      <c r="J52" s="73" t="str">
        <f>IF(J12="","",J12)</f>
        <v>9. 11. 2022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2" t="s">
        <v>30</v>
      </c>
      <c r="D54" s="41"/>
      <c r="E54" s="41"/>
      <c r="F54" s="27" t="str">
        <f>E15</f>
        <v>Město Kolín</v>
      </c>
      <c r="G54" s="41"/>
      <c r="H54" s="41"/>
      <c r="I54" s="32" t="s">
        <v>37</v>
      </c>
      <c r="J54" s="37" t="str">
        <f>E21</f>
        <v>Ing. Lucie Dvořáková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2" t="s">
        <v>35</v>
      </c>
      <c r="D55" s="41"/>
      <c r="E55" s="41"/>
      <c r="F55" s="27" t="str">
        <f>IF(E18="","",E18)</f>
        <v>Vyplň údaj</v>
      </c>
      <c r="G55" s="41"/>
      <c r="H55" s="41"/>
      <c r="I55" s="32" t="s">
        <v>40</v>
      </c>
      <c r="J55" s="37" t="str">
        <f>E24</f>
        <v>S4A,s.r.o.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100</v>
      </c>
      <c r="D57" s="163"/>
      <c r="E57" s="163"/>
      <c r="F57" s="163"/>
      <c r="G57" s="163"/>
      <c r="H57" s="163"/>
      <c r="I57" s="163"/>
      <c r="J57" s="164" t="s">
        <v>101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77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7" t="s">
        <v>102</v>
      </c>
    </row>
    <row r="60" s="9" customFormat="1" ht="24.96" customHeight="1">
      <c r="A60" s="9"/>
      <c r="B60" s="166"/>
      <c r="C60" s="167"/>
      <c r="D60" s="168" t="s">
        <v>500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501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3" t="s">
        <v>114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2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Zpracování projektu na závoru na silnici Na Spálence pozemek par. č. 494/2</v>
      </c>
      <c r="F71" s="32"/>
      <c r="G71" s="32"/>
      <c r="H71" s="32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2" t="s">
        <v>94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102.2 - VRN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2" t="s">
        <v>22</v>
      </c>
      <c r="D75" s="41"/>
      <c r="E75" s="41"/>
      <c r="F75" s="27" t="str">
        <f>F12</f>
        <v>Kolín</v>
      </c>
      <c r="G75" s="41"/>
      <c r="H75" s="41"/>
      <c r="I75" s="32" t="s">
        <v>24</v>
      </c>
      <c r="J75" s="73" t="str">
        <f>IF(J12="","",J12)</f>
        <v>9. 11. 2022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2" t="s">
        <v>30</v>
      </c>
      <c r="D77" s="41"/>
      <c r="E77" s="41"/>
      <c r="F77" s="27" t="str">
        <f>E15</f>
        <v>Město Kolín</v>
      </c>
      <c r="G77" s="41"/>
      <c r="H77" s="41"/>
      <c r="I77" s="32" t="s">
        <v>37</v>
      </c>
      <c r="J77" s="37" t="str">
        <f>E21</f>
        <v>Ing. Lucie Dvořáková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2" t="s">
        <v>35</v>
      </c>
      <c r="D78" s="41"/>
      <c r="E78" s="41"/>
      <c r="F78" s="27" t="str">
        <f>IF(E18="","",E18)</f>
        <v>Vyplň údaj</v>
      </c>
      <c r="G78" s="41"/>
      <c r="H78" s="41"/>
      <c r="I78" s="32" t="s">
        <v>40</v>
      </c>
      <c r="J78" s="37" t="str">
        <f>E24</f>
        <v>S4A,s.r.o.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115</v>
      </c>
      <c r="D80" s="181" t="s">
        <v>64</v>
      </c>
      <c r="E80" s="181" t="s">
        <v>60</v>
      </c>
      <c r="F80" s="181" t="s">
        <v>61</v>
      </c>
      <c r="G80" s="181" t="s">
        <v>116</v>
      </c>
      <c r="H80" s="181" t="s">
        <v>117</v>
      </c>
      <c r="I80" s="181" t="s">
        <v>118</v>
      </c>
      <c r="J80" s="182" t="s">
        <v>101</v>
      </c>
      <c r="K80" s="183" t="s">
        <v>119</v>
      </c>
      <c r="L80" s="184"/>
      <c r="M80" s="93" t="s">
        <v>32</v>
      </c>
      <c r="N80" s="94" t="s">
        <v>49</v>
      </c>
      <c r="O80" s="94" t="s">
        <v>120</v>
      </c>
      <c r="P80" s="94" t="s">
        <v>121</v>
      </c>
      <c r="Q80" s="94" t="s">
        <v>122</v>
      </c>
      <c r="R80" s="94" t="s">
        <v>123</v>
      </c>
      <c r="S80" s="94" t="s">
        <v>124</v>
      </c>
      <c r="T80" s="95" t="s">
        <v>125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126</v>
      </c>
      <c r="D81" s="41"/>
      <c r="E81" s="41"/>
      <c r="F81" s="41"/>
      <c r="G81" s="41"/>
      <c r="H81" s="41"/>
      <c r="I81" s="41"/>
      <c r="J81" s="185">
        <f>BK81</f>
        <v>0</v>
      </c>
      <c r="K81" s="41"/>
      <c r="L81" s="45"/>
      <c r="M81" s="96"/>
      <c r="N81" s="186"/>
      <c r="O81" s="97"/>
      <c r="P81" s="187">
        <f>P82</f>
        <v>0</v>
      </c>
      <c r="Q81" s="97"/>
      <c r="R81" s="187">
        <f>R82</f>
        <v>0</v>
      </c>
      <c r="S81" s="97"/>
      <c r="T81" s="188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7" t="s">
        <v>78</v>
      </c>
      <c r="AU81" s="17" t="s">
        <v>102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78</v>
      </c>
      <c r="E82" s="193" t="s">
        <v>90</v>
      </c>
      <c r="F82" s="193" t="s">
        <v>502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145</v>
      </c>
      <c r="AT82" s="202" t="s">
        <v>78</v>
      </c>
      <c r="AU82" s="202" t="s">
        <v>79</v>
      </c>
      <c r="AY82" s="201" t="s">
        <v>129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78</v>
      </c>
      <c r="E83" s="204" t="s">
        <v>79</v>
      </c>
      <c r="F83" s="204" t="s">
        <v>502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SUM(P84:P97)</f>
        <v>0</v>
      </c>
      <c r="Q83" s="198"/>
      <c r="R83" s="199">
        <f>SUM(R84:R97)</f>
        <v>0</v>
      </c>
      <c r="S83" s="198"/>
      <c r="T83" s="200">
        <f>SUM(T84:T97)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145</v>
      </c>
      <c r="AT83" s="202" t="s">
        <v>78</v>
      </c>
      <c r="AU83" s="202" t="s">
        <v>87</v>
      </c>
      <c r="AY83" s="201" t="s">
        <v>129</v>
      </c>
      <c r="BK83" s="203">
        <f>SUM(BK84:BK97)</f>
        <v>0</v>
      </c>
    </row>
    <row r="84" s="2" customFormat="1" ht="16.5" customHeight="1">
      <c r="A84" s="39"/>
      <c r="B84" s="40"/>
      <c r="C84" s="206" t="s">
        <v>87</v>
      </c>
      <c r="D84" s="206" t="s">
        <v>131</v>
      </c>
      <c r="E84" s="207" t="s">
        <v>503</v>
      </c>
      <c r="F84" s="208" t="s">
        <v>504</v>
      </c>
      <c r="G84" s="209" t="s">
        <v>505</v>
      </c>
      <c r="H84" s="210">
        <v>1</v>
      </c>
      <c r="I84" s="211"/>
      <c r="J84" s="212">
        <f>ROUND(I84*H84,2)</f>
        <v>0</v>
      </c>
      <c r="K84" s="213"/>
      <c r="L84" s="45"/>
      <c r="M84" s="214" t="s">
        <v>32</v>
      </c>
      <c r="N84" s="215" t="s">
        <v>50</v>
      </c>
      <c r="O84" s="85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8" t="s">
        <v>506</v>
      </c>
      <c r="AT84" s="218" t="s">
        <v>131</v>
      </c>
      <c r="AU84" s="218" t="s">
        <v>21</v>
      </c>
      <c r="AY84" s="17" t="s">
        <v>129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17" t="s">
        <v>87</v>
      </c>
      <c r="BK84" s="219">
        <f>ROUND(I84*H84,2)</f>
        <v>0</v>
      </c>
      <c r="BL84" s="17" t="s">
        <v>506</v>
      </c>
      <c r="BM84" s="218" t="s">
        <v>507</v>
      </c>
    </row>
    <row r="85" s="2" customFormat="1">
      <c r="A85" s="39"/>
      <c r="B85" s="40"/>
      <c r="C85" s="41"/>
      <c r="D85" s="227" t="s">
        <v>174</v>
      </c>
      <c r="E85" s="41"/>
      <c r="F85" s="237" t="s">
        <v>508</v>
      </c>
      <c r="G85" s="41"/>
      <c r="H85" s="41"/>
      <c r="I85" s="222"/>
      <c r="J85" s="41"/>
      <c r="K85" s="41"/>
      <c r="L85" s="45"/>
      <c r="M85" s="223"/>
      <c r="N85" s="224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7" t="s">
        <v>174</v>
      </c>
      <c r="AU85" s="17" t="s">
        <v>21</v>
      </c>
    </row>
    <row r="86" s="2" customFormat="1" ht="16.5" customHeight="1">
      <c r="A86" s="39"/>
      <c r="B86" s="40"/>
      <c r="C86" s="206" t="s">
        <v>21</v>
      </c>
      <c r="D86" s="206" t="s">
        <v>131</v>
      </c>
      <c r="E86" s="207" t="s">
        <v>509</v>
      </c>
      <c r="F86" s="208" t="s">
        <v>510</v>
      </c>
      <c r="G86" s="209" t="s">
        <v>505</v>
      </c>
      <c r="H86" s="210">
        <v>1</v>
      </c>
      <c r="I86" s="211"/>
      <c r="J86" s="212">
        <f>ROUND(I86*H86,2)</f>
        <v>0</v>
      </c>
      <c r="K86" s="213"/>
      <c r="L86" s="45"/>
      <c r="M86" s="214" t="s">
        <v>32</v>
      </c>
      <c r="N86" s="215" t="s">
        <v>50</v>
      </c>
      <c r="O86" s="85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8" t="s">
        <v>506</v>
      </c>
      <c r="AT86" s="218" t="s">
        <v>131</v>
      </c>
      <c r="AU86" s="218" t="s">
        <v>21</v>
      </c>
      <c r="AY86" s="17" t="s">
        <v>129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7" t="s">
        <v>87</v>
      </c>
      <c r="BK86" s="219">
        <f>ROUND(I86*H86,2)</f>
        <v>0</v>
      </c>
      <c r="BL86" s="17" t="s">
        <v>506</v>
      </c>
      <c r="BM86" s="218" t="s">
        <v>511</v>
      </c>
    </row>
    <row r="87" s="2" customFormat="1">
      <c r="A87" s="39"/>
      <c r="B87" s="40"/>
      <c r="C87" s="41"/>
      <c r="D87" s="227" t="s">
        <v>174</v>
      </c>
      <c r="E87" s="41"/>
      <c r="F87" s="237" t="s">
        <v>512</v>
      </c>
      <c r="G87" s="41"/>
      <c r="H87" s="41"/>
      <c r="I87" s="222"/>
      <c r="J87" s="41"/>
      <c r="K87" s="41"/>
      <c r="L87" s="45"/>
      <c r="M87" s="223"/>
      <c r="N87" s="224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7" t="s">
        <v>174</v>
      </c>
      <c r="AU87" s="17" t="s">
        <v>21</v>
      </c>
    </row>
    <row r="88" s="2" customFormat="1" ht="16.5" customHeight="1">
      <c r="A88" s="39"/>
      <c r="B88" s="40"/>
      <c r="C88" s="206" t="s">
        <v>147</v>
      </c>
      <c r="D88" s="206" t="s">
        <v>131</v>
      </c>
      <c r="E88" s="207" t="s">
        <v>513</v>
      </c>
      <c r="F88" s="208" t="s">
        <v>514</v>
      </c>
      <c r="G88" s="209" t="s">
        <v>505</v>
      </c>
      <c r="H88" s="210">
        <v>1</v>
      </c>
      <c r="I88" s="211"/>
      <c r="J88" s="212">
        <f>ROUND(I88*H88,2)</f>
        <v>0</v>
      </c>
      <c r="K88" s="213"/>
      <c r="L88" s="45"/>
      <c r="M88" s="214" t="s">
        <v>32</v>
      </c>
      <c r="N88" s="215" t="s">
        <v>50</v>
      </c>
      <c r="O88" s="85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8" t="s">
        <v>506</v>
      </c>
      <c r="AT88" s="218" t="s">
        <v>131</v>
      </c>
      <c r="AU88" s="218" t="s">
        <v>21</v>
      </c>
      <c r="AY88" s="17" t="s">
        <v>129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7" t="s">
        <v>87</v>
      </c>
      <c r="BK88" s="219">
        <f>ROUND(I88*H88,2)</f>
        <v>0</v>
      </c>
      <c r="BL88" s="17" t="s">
        <v>506</v>
      </c>
      <c r="BM88" s="218" t="s">
        <v>515</v>
      </c>
    </row>
    <row r="89" s="2" customFormat="1">
      <c r="A89" s="39"/>
      <c r="B89" s="40"/>
      <c r="C89" s="41"/>
      <c r="D89" s="227" t="s">
        <v>174</v>
      </c>
      <c r="E89" s="41"/>
      <c r="F89" s="237" t="s">
        <v>516</v>
      </c>
      <c r="G89" s="41"/>
      <c r="H89" s="41"/>
      <c r="I89" s="222"/>
      <c r="J89" s="41"/>
      <c r="K89" s="41"/>
      <c r="L89" s="45"/>
      <c r="M89" s="223"/>
      <c r="N89" s="224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7" t="s">
        <v>174</v>
      </c>
      <c r="AU89" s="17" t="s">
        <v>21</v>
      </c>
    </row>
    <row r="90" s="2" customFormat="1" ht="16.5" customHeight="1">
      <c r="A90" s="39"/>
      <c r="B90" s="40"/>
      <c r="C90" s="206" t="s">
        <v>135</v>
      </c>
      <c r="D90" s="206" t="s">
        <v>131</v>
      </c>
      <c r="E90" s="207" t="s">
        <v>517</v>
      </c>
      <c r="F90" s="208" t="s">
        <v>518</v>
      </c>
      <c r="G90" s="209" t="s">
        <v>505</v>
      </c>
      <c r="H90" s="210">
        <v>1</v>
      </c>
      <c r="I90" s="211"/>
      <c r="J90" s="212">
        <f>ROUND(I90*H90,2)</f>
        <v>0</v>
      </c>
      <c r="K90" s="213"/>
      <c r="L90" s="45"/>
      <c r="M90" s="214" t="s">
        <v>32</v>
      </c>
      <c r="N90" s="215" t="s">
        <v>50</v>
      </c>
      <c r="O90" s="85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8" t="s">
        <v>506</v>
      </c>
      <c r="AT90" s="218" t="s">
        <v>131</v>
      </c>
      <c r="AU90" s="218" t="s">
        <v>21</v>
      </c>
      <c r="AY90" s="17" t="s">
        <v>129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7" t="s">
        <v>87</v>
      </c>
      <c r="BK90" s="219">
        <f>ROUND(I90*H90,2)</f>
        <v>0</v>
      </c>
      <c r="BL90" s="17" t="s">
        <v>506</v>
      </c>
      <c r="BM90" s="218" t="s">
        <v>519</v>
      </c>
    </row>
    <row r="91" s="2" customFormat="1" ht="16.5" customHeight="1">
      <c r="A91" s="39"/>
      <c r="B91" s="40"/>
      <c r="C91" s="206" t="s">
        <v>145</v>
      </c>
      <c r="D91" s="206" t="s">
        <v>131</v>
      </c>
      <c r="E91" s="207" t="s">
        <v>520</v>
      </c>
      <c r="F91" s="208" t="s">
        <v>521</v>
      </c>
      <c r="G91" s="209" t="s">
        <v>505</v>
      </c>
      <c r="H91" s="210">
        <v>1</v>
      </c>
      <c r="I91" s="211"/>
      <c r="J91" s="212">
        <f>ROUND(I91*H91,2)</f>
        <v>0</v>
      </c>
      <c r="K91" s="213"/>
      <c r="L91" s="45"/>
      <c r="M91" s="214" t="s">
        <v>32</v>
      </c>
      <c r="N91" s="215" t="s">
        <v>50</v>
      </c>
      <c r="O91" s="85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8" t="s">
        <v>506</v>
      </c>
      <c r="AT91" s="218" t="s">
        <v>131</v>
      </c>
      <c r="AU91" s="218" t="s">
        <v>21</v>
      </c>
      <c r="AY91" s="17" t="s">
        <v>129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7" t="s">
        <v>87</v>
      </c>
      <c r="BK91" s="219">
        <f>ROUND(I91*H91,2)</f>
        <v>0</v>
      </c>
      <c r="BL91" s="17" t="s">
        <v>506</v>
      </c>
      <c r="BM91" s="218" t="s">
        <v>522</v>
      </c>
    </row>
    <row r="92" s="2" customFormat="1">
      <c r="A92" s="39"/>
      <c r="B92" s="40"/>
      <c r="C92" s="41"/>
      <c r="D92" s="227" t="s">
        <v>174</v>
      </c>
      <c r="E92" s="41"/>
      <c r="F92" s="237" t="s">
        <v>523</v>
      </c>
      <c r="G92" s="41"/>
      <c r="H92" s="41"/>
      <c r="I92" s="222"/>
      <c r="J92" s="41"/>
      <c r="K92" s="41"/>
      <c r="L92" s="45"/>
      <c r="M92" s="223"/>
      <c r="N92" s="224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7" t="s">
        <v>174</v>
      </c>
      <c r="AU92" s="17" t="s">
        <v>21</v>
      </c>
    </row>
    <row r="93" s="2" customFormat="1" ht="16.5" customHeight="1">
      <c r="A93" s="39"/>
      <c r="B93" s="40"/>
      <c r="C93" s="206" t="s">
        <v>160</v>
      </c>
      <c r="D93" s="206" t="s">
        <v>131</v>
      </c>
      <c r="E93" s="207" t="s">
        <v>524</v>
      </c>
      <c r="F93" s="208" t="s">
        <v>525</v>
      </c>
      <c r="G93" s="209" t="s">
        <v>505</v>
      </c>
      <c r="H93" s="210">
        <v>1</v>
      </c>
      <c r="I93" s="211"/>
      <c r="J93" s="212">
        <f>ROUND(I93*H93,2)</f>
        <v>0</v>
      </c>
      <c r="K93" s="213"/>
      <c r="L93" s="45"/>
      <c r="M93" s="214" t="s">
        <v>32</v>
      </c>
      <c r="N93" s="215" t="s">
        <v>50</v>
      </c>
      <c r="O93" s="85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8" t="s">
        <v>506</v>
      </c>
      <c r="AT93" s="218" t="s">
        <v>131</v>
      </c>
      <c r="AU93" s="218" t="s">
        <v>21</v>
      </c>
      <c r="AY93" s="17" t="s">
        <v>129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7" t="s">
        <v>87</v>
      </c>
      <c r="BK93" s="219">
        <f>ROUND(I93*H93,2)</f>
        <v>0</v>
      </c>
      <c r="BL93" s="17" t="s">
        <v>506</v>
      </c>
      <c r="BM93" s="218" t="s">
        <v>526</v>
      </c>
    </row>
    <row r="94" s="2" customFormat="1">
      <c r="A94" s="39"/>
      <c r="B94" s="40"/>
      <c r="C94" s="41"/>
      <c r="D94" s="227" t="s">
        <v>174</v>
      </c>
      <c r="E94" s="41"/>
      <c r="F94" s="237" t="s">
        <v>527</v>
      </c>
      <c r="G94" s="41"/>
      <c r="H94" s="41"/>
      <c r="I94" s="222"/>
      <c r="J94" s="41"/>
      <c r="K94" s="41"/>
      <c r="L94" s="45"/>
      <c r="M94" s="223"/>
      <c r="N94" s="224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7" t="s">
        <v>174</v>
      </c>
      <c r="AU94" s="17" t="s">
        <v>21</v>
      </c>
    </row>
    <row r="95" s="2" customFormat="1" ht="16.5" customHeight="1">
      <c r="A95" s="39"/>
      <c r="B95" s="40"/>
      <c r="C95" s="206" t="s">
        <v>164</v>
      </c>
      <c r="D95" s="206" t="s">
        <v>131</v>
      </c>
      <c r="E95" s="207" t="s">
        <v>528</v>
      </c>
      <c r="F95" s="208" t="s">
        <v>529</v>
      </c>
      <c r="G95" s="209" t="s">
        <v>505</v>
      </c>
      <c r="H95" s="210">
        <v>1</v>
      </c>
      <c r="I95" s="211"/>
      <c r="J95" s="212">
        <f>ROUND(I95*H95,2)</f>
        <v>0</v>
      </c>
      <c r="K95" s="213"/>
      <c r="L95" s="45"/>
      <c r="M95" s="214" t="s">
        <v>32</v>
      </c>
      <c r="N95" s="215" t="s">
        <v>50</v>
      </c>
      <c r="O95" s="85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8" t="s">
        <v>506</v>
      </c>
      <c r="AT95" s="218" t="s">
        <v>131</v>
      </c>
      <c r="AU95" s="218" t="s">
        <v>21</v>
      </c>
      <c r="AY95" s="17" t="s">
        <v>129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7" t="s">
        <v>87</v>
      </c>
      <c r="BK95" s="219">
        <f>ROUND(I95*H95,2)</f>
        <v>0</v>
      </c>
      <c r="BL95" s="17" t="s">
        <v>506</v>
      </c>
      <c r="BM95" s="218" t="s">
        <v>530</v>
      </c>
    </row>
    <row r="96" s="2" customFormat="1" ht="16.5" customHeight="1">
      <c r="A96" s="39"/>
      <c r="B96" s="40"/>
      <c r="C96" s="206" t="s">
        <v>169</v>
      </c>
      <c r="D96" s="206" t="s">
        <v>131</v>
      </c>
      <c r="E96" s="207" t="s">
        <v>531</v>
      </c>
      <c r="F96" s="208" t="s">
        <v>532</v>
      </c>
      <c r="G96" s="209" t="s">
        <v>505</v>
      </c>
      <c r="H96" s="210">
        <v>1</v>
      </c>
      <c r="I96" s="211"/>
      <c r="J96" s="212">
        <f>ROUND(I96*H96,2)</f>
        <v>0</v>
      </c>
      <c r="K96" s="213"/>
      <c r="L96" s="45"/>
      <c r="M96" s="214" t="s">
        <v>32</v>
      </c>
      <c r="N96" s="215" t="s">
        <v>50</v>
      </c>
      <c r="O96" s="85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8" t="s">
        <v>533</v>
      </c>
      <c r="AT96" s="218" t="s">
        <v>131</v>
      </c>
      <c r="AU96" s="218" t="s">
        <v>21</v>
      </c>
      <c r="AY96" s="17" t="s">
        <v>129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7" t="s">
        <v>87</v>
      </c>
      <c r="BK96" s="219">
        <f>ROUND(I96*H96,2)</f>
        <v>0</v>
      </c>
      <c r="BL96" s="17" t="s">
        <v>533</v>
      </c>
      <c r="BM96" s="218" t="s">
        <v>534</v>
      </c>
    </row>
    <row r="97" s="2" customFormat="1">
      <c r="A97" s="39"/>
      <c r="B97" s="40"/>
      <c r="C97" s="41"/>
      <c r="D97" s="227" t="s">
        <v>174</v>
      </c>
      <c r="E97" s="41"/>
      <c r="F97" s="237" t="s">
        <v>535</v>
      </c>
      <c r="G97" s="41"/>
      <c r="H97" s="41"/>
      <c r="I97" s="222"/>
      <c r="J97" s="41"/>
      <c r="K97" s="41"/>
      <c r="L97" s="45"/>
      <c r="M97" s="263"/>
      <c r="N97" s="264"/>
      <c r="O97" s="265"/>
      <c r="P97" s="265"/>
      <c r="Q97" s="265"/>
      <c r="R97" s="265"/>
      <c r="S97" s="265"/>
      <c r="T97" s="26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7" t="s">
        <v>174</v>
      </c>
      <c r="AU97" s="17" t="s">
        <v>21</v>
      </c>
    </row>
    <row r="98" s="2" customFormat="1" ht="6.96" customHeight="1">
      <c r="A98" s="39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45"/>
      <c r="M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</sheetData>
  <sheetProtection sheet="1" autoFilter="0" formatColumns="0" formatRows="0" objects="1" scenarios="1" spinCount="100000" saltValue="18OnvmnnOt+8vw/IRpBjQ8XYkVzrqlLlozSmgiLyu4+yMXU9u/9R+GB11krblRIurZa3cZsj/GqG9Kr+g9h4+Q==" hashValue="RCrAKzlTVOGDMfH/IQzjTPouq08UJK6jAoJzMLGauvlnvZxEmlQniyuihC6/RqjwzN07YrP5nQPDQIOhcM1/2w==" algorithmName="SHA-512" password="CC35"/>
  <autoFilter ref="C80:K97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7" customWidth="1"/>
    <col min="2" max="2" width="1.667969" style="267" customWidth="1"/>
    <col min="3" max="4" width="5" style="267" customWidth="1"/>
    <col min="5" max="5" width="11.66016" style="267" customWidth="1"/>
    <col min="6" max="6" width="9.160156" style="267" customWidth="1"/>
    <col min="7" max="7" width="5" style="267" customWidth="1"/>
    <col min="8" max="8" width="77.83203" style="267" customWidth="1"/>
    <col min="9" max="10" width="20" style="267" customWidth="1"/>
    <col min="11" max="11" width="1.667969" style="267" customWidth="1"/>
  </cols>
  <sheetData>
    <row r="1" s="1" customFormat="1" ht="37.5" customHeight="1"/>
    <row r="2" s="1" customFormat="1" ht="7.5" customHeight="1">
      <c r="B2" s="268"/>
      <c r="C2" s="269"/>
      <c r="D2" s="269"/>
      <c r="E2" s="269"/>
      <c r="F2" s="269"/>
      <c r="G2" s="269"/>
      <c r="H2" s="269"/>
      <c r="I2" s="269"/>
      <c r="J2" s="269"/>
      <c r="K2" s="270"/>
    </row>
    <row r="3" s="15" customFormat="1" ht="45" customHeight="1">
      <c r="B3" s="271"/>
      <c r="C3" s="272" t="s">
        <v>536</v>
      </c>
      <c r="D3" s="272"/>
      <c r="E3" s="272"/>
      <c r="F3" s="272"/>
      <c r="G3" s="272"/>
      <c r="H3" s="272"/>
      <c r="I3" s="272"/>
      <c r="J3" s="272"/>
      <c r="K3" s="273"/>
    </row>
    <row r="4" s="1" customFormat="1" ht="25.5" customHeight="1">
      <c r="B4" s="274"/>
      <c r="C4" s="275" t="s">
        <v>537</v>
      </c>
      <c r="D4" s="275"/>
      <c r="E4" s="275"/>
      <c r="F4" s="275"/>
      <c r="G4" s="275"/>
      <c r="H4" s="275"/>
      <c r="I4" s="275"/>
      <c r="J4" s="275"/>
      <c r="K4" s="276"/>
    </row>
    <row r="5" s="1" customFormat="1" ht="5.25" customHeight="1">
      <c r="B5" s="274"/>
      <c r="C5" s="277"/>
      <c r="D5" s="277"/>
      <c r="E5" s="277"/>
      <c r="F5" s="277"/>
      <c r="G5" s="277"/>
      <c r="H5" s="277"/>
      <c r="I5" s="277"/>
      <c r="J5" s="277"/>
      <c r="K5" s="276"/>
    </row>
    <row r="6" s="1" customFormat="1" ht="15" customHeight="1">
      <c r="B6" s="274"/>
      <c r="C6" s="278" t="s">
        <v>538</v>
      </c>
      <c r="D6" s="278"/>
      <c r="E6" s="278"/>
      <c r="F6" s="278"/>
      <c r="G6" s="278"/>
      <c r="H6" s="278"/>
      <c r="I6" s="278"/>
      <c r="J6" s="278"/>
      <c r="K6" s="276"/>
    </row>
    <row r="7" s="1" customFormat="1" ht="15" customHeight="1">
      <c r="B7" s="279"/>
      <c r="C7" s="278" t="s">
        <v>539</v>
      </c>
      <c r="D7" s="278"/>
      <c r="E7" s="278"/>
      <c r="F7" s="278"/>
      <c r="G7" s="278"/>
      <c r="H7" s="278"/>
      <c r="I7" s="278"/>
      <c r="J7" s="278"/>
      <c r="K7" s="276"/>
    </row>
    <row r="8" s="1" customFormat="1" ht="12.75" customHeight="1">
      <c r="B8" s="279"/>
      <c r="C8" s="278"/>
      <c r="D8" s="278"/>
      <c r="E8" s="278"/>
      <c r="F8" s="278"/>
      <c r="G8" s="278"/>
      <c r="H8" s="278"/>
      <c r="I8" s="278"/>
      <c r="J8" s="278"/>
      <c r="K8" s="276"/>
    </row>
    <row r="9" s="1" customFormat="1" ht="15" customHeight="1">
      <c r="B9" s="279"/>
      <c r="C9" s="278" t="s">
        <v>540</v>
      </c>
      <c r="D9" s="278"/>
      <c r="E9" s="278"/>
      <c r="F9" s="278"/>
      <c r="G9" s="278"/>
      <c r="H9" s="278"/>
      <c r="I9" s="278"/>
      <c r="J9" s="278"/>
      <c r="K9" s="276"/>
    </row>
    <row r="10" s="1" customFormat="1" ht="15" customHeight="1">
      <c r="B10" s="279"/>
      <c r="C10" s="278"/>
      <c r="D10" s="278" t="s">
        <v>541</v>
      </c>
      <c r="E10" s="278"/>
      <c r="F10" s="278"/>
      <c r="G10" s="278"/>
      <c r="H10" s="278"/>
      <c r="I10" s="278"/>
      <c r="J10" s="278"/>
      <c r="K10" s="276"/>
    </row>
    <row r="11" s="1" customFormat="1" ht="15" customHeight="1">
      <c r="B11" s="279"/>
      <c r="C11" s="280"/>
      <c r="D11" s="278" t="s">
        <v>542</v>
      </c>
      <c r="E11" s="278"/>
      <c r="F11" s="278"/>
      <c r="G11" s="278"/>
      <c r="H11" s="278"/>
      <c r="I11" s="278"/>
      <c r="J11" s="278"/>
      <c r="K11" s="276"/>
    </row>
    <row r="12" s="1" customFormat="1" ht="15" customHeight="1">
      <c r="B12" s="279"/>
      <c r="C12" s="280"/>
      <c r="D12" s="278"/>
      <c r="E12" s="278"/>
      <c r="F12" s="278"/>
      <c r="G12" s="278"/>
      <c r="H12" s="278"/>
      <c r="I12" s="278"/>
      <c r="J12" s="278"/>
      <c r="K12" s="276"/>
    </row>
    <row r="13" s="1" customFormat="1" ht="15" customHeight="1">
      <c r="B13" s="279"/>
      <c r="C13" s="280"/>
      <c r="D13" s="281" t="s">
        <v>543</v>
      </c>
      <c r="E13" s="278"/>
      <c r="F13" s="278"/>
      <c r="G13" s="278"/>
      <c r="H13" s="278"/>
      <c r="I13" s="278"/>
      <c r="J13" s="278"/>
      <c r="K13" s="276"/>
    </row>
    <row r="14" s="1" customFormat="1" ht="12.75" customHeight="1">
      <c r="B14" s="279"/>
      <c r="C14" s="280"/>
      <c r="D14" s="280"/>
      <c r="E14" s="280"/>
      <c r="F14" s="280"/>
      <c r="G14" s="280"/>
      <c r="H14" s="280"/>
      <c r="I14" s="280"/>
      <c r="J14" s="280"/>
      <c r="K14" s="276"/>
    </row>
    <row r="15" s="1" customFormat="1" ht="15" customHeight="1">
      <c r="B15" s="279"/>
      <c r="C15" s="280"/>
      <c r="D15" s="278" t="s">
        <v>544</v>
      </c>
      <c r="E15" s="278"/>
      <c r="F15" s="278"/>
      <c r="G15" s="278"/>
      <c r="H15" s="278"/>
      <c r="I15" s="278"/>
      <c r="J15" s="278"/>
      <c r="K15" s="276"/>
    </row>
    <row r="16" s="1" customFormat="1" ht="15" customHeight="1">
      <c r="B16" s="279"/>
      <c r="C16" s="280"/>
      <c r="D16" s="278" t="s">
        <v>545</v>
      </c>
      <c r="E16" s="278"/>
      <c r="F16" s="278"/>
      <c r="G16" s="278"/>
      <c r="H16" s="278"/>
      <c r="I16" s="278"/>
      <c r="J16" s="278"/>
      <c r="K16" s="276"/>
    </row>
    <row r="17" s="1" customFormat="1" ht="15" customHeight="1">
      <c r="B17" s="279"/>
      <c r="C17" s="280"/>
      <c r="D17" s="278" t="s">
        <v>546</v>
      </c>
      <c r="E17" s="278"/>
      <c r="F17" s="278"/>
      <c r="G17" s="278"/>
      <c r="H17" s="278"/>
      <c r="I17" s="278"/>
      <c r="J17" s="278"/>
      <c r="K17" s="276"/>
    </row>
    <row r="18" s="1" customFormat="1" ht="15" customHeight="1">
      <c r="B18" s="279"/>
      <c r="C18" s="280"/>
      <c r="D18" s="280"/>
      <c r="E18" s="282" t="s">
        <v>547</v>
      </c>
      <c r="F18" s="278" t="s">
        <v>548</v>
      </c>
      <c r="G18" s="278"/>
      <c r="H18" s="278"/>
      <c r="I18" s="278"/>
      <c r="J18" s="278"/>
      <c r="K18" s="276"/>
    </row>
    <row r="19" s="1" customFormat="1" ht="15" customHeight="1">
      <c r="B19" s="279"/>
      <c r="C19" s="280"/>
      <c r="D19" s="280"/>
      <c r="E19" s="282" t="s">
        <v>86</v>
      </c>
      <c r="F19" s="278" t="s">
        <v>549</v>
      </c>
      <c r="G19" s="278"/>
      <c r="H19" s="278"/>
      <c r="I19" s="278"/>
      <c r="J19" s="278"/>
      <c r="K19" s="276"/>
    </row>
    <row r="20" s="1" customFormat="1" ht="15" customHeight="1">
      <c r="B20" s="279"/>
      <c r="C20" s="280"/>
      <c r="D20" s="280"/>
      <c r="E20" s="282" t="s">
        <v>550</v>
      </c>
      <c r="F20" s="278" t="s">
        <v>551</v>
      </c>
      <c r="G20" s="278"/>
      <c r="H20" s="278"/>
      <c r="I20" s="278"/>
      <c r="J20" s="278"/>
      <c r="K20" s="276"/>
    </row>
    <row r="21" s="1" customFormat="1" ht="15" customHeight="1">
      <c r="B21" s="279"/>
      <c r="C21" s="280"/>
      <c r="D21" s="280"/>
      <c r="E21" s="282" t="s">
        <v>552</v>
      </c>
      <c r="F21" s="278" t="s">
        <v>553</v>
      </c>
      <c r="G21" s="278"/>
      <c r="H21" s="278"/>
      <c r="I21" s="278"/>
      <c r="J21" s="278"/>
      <c r="K21" s="276"/>
    </row>
    <row r="22" s="1" customFormat="1" ht="15" customHeight="1">
      <c r="B22" s="279"/>
      <c r="C22" s="280"/>
      <c r="D22" s="280"/>
      <c r="E22" s="282" t="s">
        <v>91</v>
      </c>
      <c r="F22" s="278" t="s">
        <v>554</v>
      </c>
      <c r="G22" s="278"/>
      <c r="H22" s="278"/>
      <c r="I22" s="278"/>
      <c r="J22" s="278"/>
      <c r="K22" s="276"/>
    </row>
    <row r="23" s="1" customFormat="1" ht="15" customHeight="1">
      <c r="B23" s="279"/>
      <c r="C23" s="280"/>
      <c r="D23" s="280"/>
      <c r="E23" s="282" t="s">
        <v>555</v>
      </c>
      <c r="F23" s="278" t="s">
        <v>556</v>
      </c>
      <c r="G23" s="278"/>
      <c r="H23" s="278"/>
      <c r="I23" s="278"/>
      <c r="J23" s="278"/>
      <c r="K23" s="276"/>
    </row>
    <row r="24" s="1" customFormat="1" ht="12.75" customHeight="1">
      <c r="B24" s="279"/>
      <c r="C24" s="280"/>
      <c r="D24" s="280"/>
      <c r="E24" s="280"/>
      <c r="F24" s="280"/>
      <c r="G24" s="280"/>
      <c r="H24" s="280"/>
      <c r="I24" s="280"/>
      <c r="J24" s="280"/>
      <c r="K24" s="276"/>
    </row>
    <row r="25" s="1" customFormat="1" ht="15" customHeight="1">
      <c r="B25" s="279"/>
      <c r="C25" s="278" t="s">
        <v>557</v>
      </c>
      <c r="D25" s="278"/>
      <c r="E25" s="278"/>
      <c r="F25" s="278"/>
      <c r="G25" s="278"/>
      <c r="H25" s="278"/>
      <c r="I25" s="278"/>
      <c r="J25" s="278"/>
      <c r="K25" s="276"/>
    </row>
    <row r="26" s="1" customFormat="1" ht="15" customHeight="1">
      <c r="B26" s="279"/>
      <c r="C26" s="278" t="s">
        <v>558</v>
      </c>
      <c r="D26" s="278"/>
      <c r="E26" s="278"/>
      <c r="F26" s="278"/>
      <c r="G26" s="278"/>
      <c r="H26" s="278"/>
      <c r="I26" s="278"/>
      <c r="J26" s="278"/>
      <c r="K26" s="276"/>
    </row>
    <row r="27" s="1" customFormat="1" ht="15" customHeight="1">
      <c r="B27" s="279"/>
      <c r="C27" s="278"/>
      <c r="D27" s="278" t="s">
        <v>559</v>
      </c>
      <c r="E27" s="278"/>
      <c r="F27" s="278"/>
      <c r="G27" s="278"/>
      <c r="H27" s="278"/>
      <c r="I27" s="278"/>
      <c r="J27" s="278"/>
      <c r="K27" s="276"/>
    </row>
    <row r="28" s="1" customFormat="1" ht="15" customHeight="1">
      <c r="B28" s="279"/>
      <c r="C28" s="280"/>
      <c r="D28" s="278" t="s">
        <v>560</v>
      </c>
      <c r="E28" s="278"/>
      <c r="F28" s="278"/>
      <c r="G28" s="278"/>
      <c r="H28" s="278"/>
      <c r="I28" s="278"/>
      <c r="J28" s="278"/>
      <c r="K28" s="276"/>
    </row>
    <row r="29" s="1" customFormat="1" ht="12.75" customHeight="1">
      <c r="B29" s="279"/>
      <c r="C29" s="280"/>
      <c r="D29" s="280"/>
      <c r="E29" s="280"/>
      <c r="F29" s="280"/>
      <c r="G29" s="280"/>
      <c r="H29" s="280"/>
      <c r="I29" s="280"/>
      <c r="J29" s="280"/>
      <c r="K29" s="276"/>
    </row>
    <row r="30" s="1" customFormat="1" ht="15" customHeight="1">
      <c r="B30" s="279"/>
      <c r="C30" s="280"/>
      <c r="D30" s="278" t="s">
        <v>561</v>
      </c>
      <c r="E30" s="278"/>
      <c r="F30" s="278"/>
      <c r="G30" s="278"/>
      <c r="H30" s="278"/>
      <c r="I30" s="278"/>
      <c r="J30" s="278"/>
      <c r="K30" s="276"/>
    </row>
    <row r="31" s="1" customFormat="1" ht="15" customHeight="1">
      <c r="B31" s="279"/>
      <c r="C31" s="280"/>
      <c r="D31" s="278" t="s">
        <v>562</v>
      </c>
      <c r="E31" s="278"/>
      <c r="F31" s="278"/>
      <c r="G31" s="278"/>
      <c r="H31" s="278"/>
      <c r="I31" s="278"/>
      <c r="J31" s="278"/>
      <c r="K31" s="276"/>
    </row>
    <row r="32" s="1" customFormat="1" ht="12.75" customHeight="1">
      <c r="B32" s="279"/>
      <c r="C32" s="280"/>
      <c r="D32" s="280"/>
      <c r="E32" s="280"/>
      <c r="F32" s="280"/>
      <c r="G32" s="280"/>
      <c r="H32" s="280"/>
      <c r="I32" s="280"/>
      <c r="J32" s="280"/>
      <c r="K32" s="276"/>
    </row>
    <row r="33" s="1" customFormat="1" ht="15" customHeight="1">
      <c r="B33" s="279"/>
      <c r="C33" s="280"/>
      <c r="D33" s="278" t="s">
        <v>563</v>
      </c>
      <c r="E33" s="278"/>
      <c r="F33" s="278"/>
      <c r="G33" s="278"/>
      <c r="H33" s="278"/>
      <c r="I33" s="278"/>
      <c r="J33" s="278"/>
      <c r="K33" s="276"/>
    </row>
    <row r="34" s="1" customFormat="1" ht="15" customHeight="1">
      <c r="B34" s="279"/>
      <c r="C34" s="280"/>
      <c r="D34" s="278" t="s">
        <v>564</v>
      </c>
      <c r="E34" s="278"/>
      <c r="F34" s="278"/>
      <c r="G34" s="278"/>
      <c r="H34" s="278"/>
      <c r="I34" s="278"/>
      <c r="J34" s="278"/>
      <c r="K34" s="276"/>
    </row>
    <row r="35" s="1" customFormat="1" ht="15" customHeight="1">
      <c r="B35" s="279"/>
      <c r="C35" s="280"/>
      <c r="D35" s="278" t="s">
        <v>565</v>
      </c>
      <c r="E35" s="278"/>
      <c r="F35" s="278"/>
      <c r="G35" s="278"/>
      <c r="H35" s="278"/>
      <c r="I35" s="278"/>
      <c r="J35" s="278"/>
      <c r="K35" s="276"/>
    </row>
    <row r="36" s="1" customFormat="1" ht="15" customHeight="1">
      <c r="B36" s="279"/>
      <c r="C36" s="280"/>
      <c r="D36" s="278"/>
      <c r="E36" s="281" t="s">
        <v>115</v>
      </c>
      <c r="F36" s="278"/>
      <c r="G36" s="278" t="s">
        <v>566</v>
      </c>
      <c r="H36" s="278"/>
      <c r="I36" s="278"/>
      <c r="J36" s="278"/>
      <c r="K36" s="276"/>
    </row>
    <row r="37" s="1" customFormat="1" ht="30.75" customHeight="1">
      <c r="B37" s="279"/>
      <c r="C37" s="280"/>
      <c r="D37" s="278"/>
      <c r="E37" s="281" t="s">
        <v>567</v>
      </c>
      <c r="F37" s="278"/>
      <c r="G37" s="278" t="s">
        <v>568</v>
      </c>
      <c r="H37" s="278"/>
      <c r="I37" s="278"/>
      <c r="J37" s="278"/>
      <c r="K37" s="276"/>
    </row>
    <row r="38" s="1" customFormat="1" ht="15" customHeight="1">
      <c r="B38" s="279"/>
      <c r="C38" s="280"/>
      <c r="D38" s="278"/>
      <c r="E38" s="281" t="s">
        <v>60</v>
      </c>
      <c r="F38" s="278"/>
      <c r="G38" s="278" t="s">
        <v>569</v>
      </c>
      <c r="H38" s="278"/>
      <c r="I38" s="278"/>
      <c r="J38" s="278"/>
      <c r="K38" s="276"/>
    </row>
    <row r="39" s="1" customFormat="1" ht="15" customHeight="1">
      <c r="B39" s="279"/>
      <c r="C39" s="280"/>
      <c r="D39" s="278"/>
      <c r="E39" s="281" t="s">
        <v>61</v>
      </c>
      <c r="F39" s="278"/>
      <c r="G39" s="278" t="s">
        <v>570</v>
      </c>
      <c r="H39" s="278"/>
      <c r="I39" s="278"/>
      <c r="J39" s="278"/>
      <c r="K39" s="276"/>
    </row>
    <row r="40" s="1" customFormat="1" ht="15" customHeight="1">
      <c r="B40" s="279"/>
      <c r="C40" s="280"/>
      <c r="D40" s="278"/>
      <c r="E40" s="281" t="s">
        <v>116</v>
      </c>
      <c r="F40" s="278"/>
      <c r="G40" s="278" t="s">
        <v>571</v>
      </c>
      <c r="H40" s="278"/>
      <c r="I40" s="278"/>
      <c r="J40" s="278"/>
      <c r="K40" s="276"/>
    </row>
    <row r="41" s="1" customFormat="1" ht="15" customHeight="1">
      <c r="B41" s="279"/>
      <c r="C41" s="280"/>
      <c r="D41" s="278"/>
      <c r="E41" s="281" t="s">
        <v>117</v>
      </c>
      <c r="F41" s="278"/>
      <c r="G41" s="278" t="s">
        <v>572</v>
      </c>
      <c r="H41" s="278"/>
      <c r="I41" s="278"/>
      <c r="J41" s="278"/>
      <c r="K41" s="276"/>
    </row>
    <row r="42" s="1" customFormat="1" ht="15" customHeight="1">
      <c r="B42" s="279"/>
      <c r="C42" s="280"/>
      <c r="D42" s="278"/>
      <c r="E42" s="281" t="s">
        <v>573</v>
      </c>
      <c r="F42" s="278"/>
      <c r="G42" s="278" t="s">
        <v>574</v>
      </c>
      <c r="H42" s="278"/>
      <c r="I42" s="278"/>
      <c r="J42" s="278"/>
      <c r="K42" s="276"/>
    </row>
    <row r="43" s="1" customFormat="1" ht="15" customHeight="1">
      <c r="B43" s="279"/>
      <c r="C43" s="280"/>
      <c r="D43" s="278"/>
      <c r="E43" s="281"/>
      <c r="F43" s="278"/>
      <c r="G43" s="278" t="s">
        <v>575</v>
      </c>
      <c r="H43" s="278"/>
      <c r="I43" s="278"/>
      <c r="J43" s="278"/>
      <c r="K43" s="276"/>
    </row>
    <row r="44" s="1" customFormat="1" ht="15" customHeight="1">
      <c r="B44" s="279"/>
      <c r="C44" s="280"/>
      <c r="D44" s="278"/>
      <c r="E44" s="281" t="s">
        <v>576</v>
      </c>
      <c r="F44" s="278"/>
      <c r="G44" s="278" t="s">
        <v>577</v>
      </c>
      <c r="H44" s="278"/>
      <c r="I44" s="278"/>
      <c r="J44" s="278"/>
      <c r="K44" s="276"/>
    </row>
    <row r="45" s="1" customFormat="1" ht="15" customHeight="1">
      <c r="B45" s="279"/>
      <c r="C45" s="280"/>
      <c r="D45" s="278"/>
      <c r="E45" s="281" t="s">
        <v>119</v>
      </c>
      <c r="F45" s="278"/>
      <c r="G45" s="278" t="s">
        <v>578</v>
      </c>
      <c r="H45" s="278"/>
      <c r="I45" s="278"/>
      <c r="J45" s="278"/>
      <c r="K45" s="276"/>
    </row>
    <row r="46" s="1" customFormat="1" ht="12.75" customHeight="1">
      <c r="B46" s="279"/>
      <c r="C46" s="280"/>
      <c r="D46" s="278"/>
      <c r="E46" s="278"/>
      <c r="F46" s="278"/>
      <c r="G46" s="278"/>
      <c r="H46" s="278"/>
      <c r="I46" s="278"/>
      <c r="J46" s="278"/>
      <c r="K46" s="276"/>
    </row>
    <row r="47" s="1" customFormat="1" ht="15" customHeight="1">
      <c r="B47" s="279"/>
      <c r="C47" s="280"/>
      <c r="D47" s="278" t="s">
        <v>579</v>
      </c>
      <c r="E47" s="278"/>
      <c r="F47" s="278"/>
      <c r="G47" s="278"/>
      <c r="H47" s="278"/>
      <c r="I47" s="278"/>
      <c r="J47" s="278"/>
      <c r="K47" s="276"/>
    </row>
    <row r="48" s="1" customFormat="1" ht="15" customHeight="1">
      <c r="B48" s="279"/>
      <c r="C48" s="280"/>
      <c r="D48" s="280"/>
      <c r="E48" s="278" t="s">
        <v>580</v>
      </c>
      <c r="F48" s="278"/>
      <c r="G48" s="278"/>
      <c r="H48" s="278"/>
      <c r="I48" s="278"/>
      <c r="J48" s="278"/>
      <c r="K48" s="276"/>
    </row>
    <row r="49" s="1" customFormat="1" ht="15" customHeight="1">
      <c r="B49" s="279"/>
      <c r="C49" s="280"/>
      <c r="D49" s="280"/>
      <c r="E49" s="278" t="s">
        <v>581</v>
      </c>
      <c r="F49" s="278"/>
      <c r="G49" s="278"/>
      <c r="H49" s="278"/>
      <c r="I49" s="278"/>
      <c r="J49" s="278"/>
      <c r="K49" s="276"/>
    </row>
    <row r="50" s="1" customFormat="1" ht="15" customHeight="1">
      <c r="B50" s="279"/>
      <c r="C50" s="280"/>
      <c r="D50" s="280"/>
      <c r="E50" s="278" t="s">
        <v>582</v>
      </c>
      <c r="F50" s="278"/>
      <c r="G50" s="278"/>
      <c r="H50" s="278"/>
      <c r="I50" s="278"/>
      <c r="J50" s="278"/>
      <c r="K50" s="276"/>
    </row>
    <row r="51" s="1" customFormat="1" ht="15" customHeight="1">
      <c r="B51" s="279"/>
      <c r="C51" s="280"/>
      <c r="D51" s="278" t="s">
        <v>583</v>
      </c>
      <c r="E51" s="278"/>
      <c r="F51" s="278"/>
      <c r="G51" s="278"/>
      <c r="H51" s="278"/>
      <c r="I51" s="278"/>
      <c r="J51" s="278"/>
      <c r="K51" s="276"/>
    </row>
    <row r="52" s="1" customFormat="1" ht="25.5" customHeight="1">
      <c r="B52" s="274"/>
      <c r="C52" s="275" t="s">
        <v>584</v>
      </c>
      <c r="D52" s="275"/>
      <c r="E52" s="275"/>
      <c r="F52" s="275"/>
      <c r="G52" s="275"/>
      <c r="H52" s="275"/>
      <c r="I52" s="275"/>
      <c r="J52" s="275"/>
      <c r="K52" s="276"/>
    </row>
    <row r="53" s="1" customFormat="1" ht="5.25" customHeight="1">
      <c r="B53" s="274"/>
      <c r="C53" s="277"/>
      <c r="D53" s="277"/>
      <c r="E53" s="277"/>
      <c r="F53" s="277"/>
      <c r="G53" s="277"/>
      <c r="H53" s="277"/>
      <c r="I53" s="277"/>
      <c r="J53" s="277"/>
      <c r="K53" s="276"/>
    </row>
    <row r="54" s="1" customFormat="1" ht="15" customHeight="1">
      <c r="B54" s="274"/>
      <c r="C54" s="278" t="s">
        <v>585</v>
      </c>
      <c r="D54" s="278"/>
      <c r="E54" s="278"/>
      <c r="F54" s="278"/>
      <c r="G54" s="278"/>
      <c r="H54" s="278"/>
      <c r="I54" s="278"/>
      <c r="J54" s="278"/>
      <c r="K54" s="276"/>
    </row>
    <row r="55" s="1" customFormat="1" ht="15" customHeight="1">
      <c r="B55" s="274"/>
      <c r="C55" s="278" t="s">
        <v>586</v>
      </c>
      <c r="D55" s="278"/>
      <c r="E55" s="278"/>
      <c r="F55" s="278"/>
      <c r="G55" s="278"/>
      <c r="H55" s="278"/>
      <c r="I55" s="278"/>
      <c r="J55" s="278"/>
      <c r="K55" s="276"/>
    </row>
    <row r="56" s="1" customFormat="1" ht="12.75" customHeight="1">
      <c r="B56" s="274"/>
      <c r="C56" s="278"/>
      <c r="D56" s="278"/>
      <c r="E56" s="278"/>
      <c r="F56" s="278"/>
      <c r="G56" s="278"/>
      <c r="H56" s="278"/>
      <c r="I56" s="278"/>
      <c r="J56" s="278"/>
      <c r="K56" s="276"/>
    </row>
    <row r="57" s="1" customFormat="1" ht="15" customHeight="1">
      <c r="B57" s="274"/>
      <c r="C57" s="278" t="s">
        <v>587</v>
      </c>
      <c r="D57" s="278"/>
      <c r="E57" s="278"/>
      <c r="F57" s="278"/>
      <c r="G57" s="278"/>
      <c r="H57" s="278"/>
      <c r="I57" s="278"/>
      <c r="J57" s="278"/>
      <c r="K57" s="276"/>
    </row>
    <row r="58" s="1" customFormat="1" ht="15" customHeight="1">
      <c r="B58" s="274"/>
      <c r="C58" s="280"/>
      <c r="D58" s="278" t="s">
        <v>588</v>
      </c>
      <c r="E58" s="278"/>
      <c r="F58" s="278"/>
      <c r="G58" s="278"/>
      <c r="H58" s="278"/>
      <c r="I58" s="278"/>
      <c r="J58" s="278"/>
      <c r="K58" s="276"/>
    </row>
    <row r="59" s="1" customFormat="1" ht="15" customHeight="1">
      <c r="B59" s="274"/>
      <c r="C59" s="280"/>
      <c r="D59" s="278" t="s">
        <v>589</v>
      </c>
      <c r="E59" s="278"/>
      <c r="F59" s="278"/>
      <c r="G59" s="278"/>
      <c r="H59" s="278"/>
      <c r="I59" s="278"/>
      <c r="J59" s="278"/>
      <c r="K59" s="276"/>
    </row>
    <row r="60" s="1" customFormat="1" ht="15" customHeight="1">
      <c r="B60" s="274"/>
      <c r="C60" s="280"/>
      <c r="D60" s="278" t="s">
        <v>590</v>
      </c>
      <c r="E60" s="278"/>
      <c r="F60" s="278"/>
      <c r="G60" s="278"/>
      <c r="H60" s="278"/>
      <c r="I60" s="278"/>
      <c r="J60" s="278"/>
      <c r="K60" s="276"/>
    </row>
    <row r="61" s="1" customFormat="1" ht="15" customHeight="1">
      <c r="B61" s="274"/>
      <c r="C61" s="280"/>
      <c r="D61" s="278" t="s">
        <v>591</v>
      </c>
      <c r="E61" s="278"/>
      <c r="F61" s="278"/>
      <c r="G61" s="278"/>
      <c r="H61" s="278"/>
      <c r="I61" s="278"/>
      <c r="J61" s="278"/>
      <c r="K61" s="276"/>
    </row>
    <row r="62" s="1" customFormat="1" ht="15" customHeight="1">
      <c r="B62" s="274"/>
      <c r="C62" s="280"/>
      <c r="D62" s="283" t="s">
        <v>592</v>
      </c>
      <c r="E62" s="283"/>
      <c r="F62" s="283"/>
      <c r="G62" s="283"/>
      <c r="H62" s="283"/>
      <c r="I62" s="283"/>
      <c r="J62" s="283"/>
      <c r="K62" s="276"/>
    </row>
    <row r="63" s="1" customFormat="1" ht="15" customHeight="1">
      <c r="B63" s="274"/>
      <c r="C63" s="280"/>
      <c r="D63" s="278" t="s">
        <v>593</v>
      </c>
      <c r="E63" s="278"/>
      <c r="F63" s="278"/>
      <c r="G63" s="278"/>
      <c r="H63" s="278"/>
      <c r="I63" s="278"/>
      <c r="J63" s="278"/>
      <c r="K63" s="276"/>
    </row>
    <row r="64" s="1" customFormat="1" ht="12.75" customHeight="1">
      <c r="B64" s="274"/>
      <c r="C64" s="280"/>
      <c r="D64" s="280"/>
      <c r="E64" s="284"/>
      <c r="F64" s="280"/>
      <c r="G64" s="280"/>
      <c r="H64" s="280"/>
      <c r="I64" s="280"/>
      <c r="J64" s="280"/>
      <c r="K64" s="276"/>
    </row>
    <row r="65" s="1" customFormat="1" ht="15" customHeight="1">
      <c r="B65" s="274"/>
      <c r="C65" s="280"/>
      <c r="D65" s="278" t="s">
        <v>594</v>
      </c>
      <c r="E65" s="278"/>
      <c r="F65" s="278"/>
      <c r="G65" s="278"/>
      <c r="H65" s="278"/>
      <c r="I65" s="278"/>
      <c r="J65" s="278"/>
      <c r="K65" s="276"/>
    </row>
    <row r="66" s="1" customFormat="1" ht="15" customHeight="1">
      <c r="B66" s="274"/>
      <c r="C66" s="280"/>
      <c r="D66" s="283" t="s">
        <v>595</v>
      </c>
      <c r="E66" s="283"/>
      <c r="F66" s="283"/>
      <c r="G66" s="283"/>
      <c r="H66" s="283"/>
      <c r="I66" s="283"/>
      <c r="J66" s="283"/>
      <c r="K66" s="276"/>
    </row>
    <row r="67" s="1" customFormat="1" ht="15" customHeight="1">
      <c r="B67" s="274"/>
      <c r="C67" s="280"/>
      <c r="D67" s="278" t="s">
        <v>596</v>
      </c>
      <c r="E67" s="278"/>
      <c r="F67" s="278"/>
      <c r="G67" s="278"/>
      <c r="H67" s="278"/>
      <c r="I67" s="278"/>
      <c r="J67" s="278"/>
      <c r="K67" s="276"/>
    </row>
    <row r="68" s="1" customFormat="1" ht="15" customHeight="1">
      <c r="B68" s="274"/>
      <c r="C68" s="280"/>
      <c r="D68" s="278" t="s">
        <v>597</v>
      </c>
      <c r="E68" s="278"/>
      <c r="F68" s="278"/>
      <c r="G68" s="278"/>
      <c r="H68" s="278"/>
      <c r="I68" s="278"/>
      <c r="J68" s="278"/>
      <c r="K68" s="276"/>
    </row>
    <row r="69" s="1" customFormat="1" ht="15" customHeight="1">
      <c r="B69" s="274"/>
      <c r="C69" s="280"/>
      <c r="D69" s="278" t="s">
        <v>598</v>
      </c>
      <c r="E69" s="278"/>
      <c r="F69" s="278"/>
      <c r="G69" s="278"/>
      <c r="H69" s="278"/>
      <c r="I69" s="278"/>
      <c r="J69" s="278"/>
      <c r="K69" s="276"/>
    </row>
    <row r="70" s="1" customFormat="1" ht="15" customHeight="1">
      <c r="B70" s="274"/>
      <c r="C70" s="280"/>
      <c r="D70" s="278" t="s">
        <v>599</v>
      </c>
      <c r="E70" s="278"/>
      <c r="F70" s="278"/>
      <c r="G70" s="278"/>
      <c r="H70" s="278"/>
      <c r="I70" s="278"/>
      <c r="J70" s="278"/>
      <c r="K70" s="276"/>
    </row>
    <row r="71" s="1" customFormat="1" ht="12.75" customHeight="1">
      <c r="B71" s="285"/>
      <c r="C71" s="286"/>
      <c r="D71" s="286"/>
      <c r="E71" s="286"/>
      <c r="F71" s="286"/>
      <c r="G71" s="286"/>
      <c r="H71" s="286"/>
      <c r="I71" s="286"/>
      <c r="J71" s="286"/>
      <c r="K71" s="287"/>
    </row>
    <row r="72" s="1" customFormat="1" ht="18.75" customHeight="1">
      <c r="B72" s="288"/>
      <c r="C72" s="288"/>
      <c r="D72" s="288"/>
      <c r="E72" s="288"/>
      <c r="F72" s="288"/>
      <c r="G72" s="288"/>
      <c r="H72" s="288"/>
      <c r="I72" s="288"/>
      <c r="J72" s="288"/>
      <c r="K72" s="289"/>
    </row>
    <row r="73" s="1" customFormat="1" ht="18.75" customHeight="1">
      <c r="B73" s="289"/>
      <c r="C73" s="289"/>
      <c r="D73" s="289"/>
      <c r="E73" s="289"/>
      <c r="F73" s="289"/>
      <c r="G73" s="289"/>
      <c r="H73" s="289"/>
      <c r="I73" s="289"/>
      <c r="J73" s="289"/>
      <c r="K73" s="289"/>
    </row>
    <row r="74" s="1" customFormat="1" ht="7.5" customHeight="1">
      <c r="B74" s="290"/>
      <c r="C74" s="291"/>
      <c r="D74" s="291"/>
      <c r="E74" s="291"/>
      <c r="F74" s="291"/>
      <c r="G74" s="291"/>
      <c r="H74" s="291"/>
      <c r="I74" s="291"/>
      <c r="J74" s="291"/>
      <c r="K74" s="292"/>
    </row>
    <row r="75" s="1" customFormat="1" ht="45" customHeight="1">
      <c r="B75" s="293"/>
      <c r="C75" s="294" t="s">
        <v>600</v>
      </c>
      <c r="D75" s="294"/>
      <c r="E75" s="294"/>
      <c r="F75" s="294"/>
      <c r="G75" s="294"/>
      <c r="H75" s="294"/>
      <c r="I75" s="294"/>
      <c r="J75" s="294"/>
      <c r="K75" s="295"/>
    </row>
    <row r="76" s="1" customFormat="1" ht="17.25" customHeight="1">
      <c r="B76" s="293"/>
      <c r="C76" s="296" t="s">
        <v>601</v>
      </c>
      <c r="D76" s="296"/>
      <c r="E76" s="296"/>
      <c r="F76" s="296" t="s">
        <v>602</v>
      </c>
      <c r="G76" s="297"/>
      <c r="H76" s="296" t="s">
        <v>61</v>
      </c>
      <c r="I76" s="296" t="s">
        <v>64</v>
      </c>
      <c r="J76" s="296" t="s">
        <v>603</v>
      </c>
      <c r="K76" s="295"/>
    </row>
    <row r="77" s="1" customFormat="1" ht="17.25" customHeight="1">
      <c r="B77" s="293"/>
      <c r="C77" s="298" t="s">
        <v>604</v>
      </c>
      <c r="D77" s="298"/>
      <c r="E77" s="298"/>
      <c r="F77" s="299" t="s">
        <v>605</v>
      </c>
      <c r="G77" s="300"/>
      <c r="H77" s="298"/>
      <c r="I77" s="298"/>
      <c r="J77" s="298" t="s">
        <v>606</v>
      </c>
      <c r="K77" s="295"/>
    </row>
    <row r="78" s="1" customFormat="1" ht="5.25" customHeight="1">
      <c r="B78" s="293"/>
      <c r="C78" s="301"/>
      <c r="D78" s="301"/>
      <c r="E78" s="301"/>
      <c r="F78" s="301"/>
      <c r="G78" s="302"/>
      <c r="H78" s="301"/>
      <c r="I78" s="301"/>
      <c r="J78" s="301"/>
      <c r="K78" s="295"/>
    </row>
    <row r="79" s="1" customFormat="1" ht="15" customHeight="1">
      <c r="B79" s="293"/>
      <c r="C79" s="281" t="s">
        <v>60</v>
      </c>
      <c r="D79" s="303"/>
      <c r="E79" s="303"/>
      <c r="F79" s="304" t="s">
        <v>607</v>
      </c>
      <c r="G79" s="305"/>
      <c r="H79" s="281" t="s">
        <v>608</v>
      </c>
      <c r="I79" s="281" t="s">
        <v>609</v>
      </c>
      <c r="J79" s="281">
        <v>20</v>
      </c>
      <c r="K79" s="295"/>
    </row>
    <row r="80" s="1" customFormat="1" ht="15" customHeight="1">
      <c r="B80" s="293"/>
      <c r="C80" s="281" t="s">
        <v>610</v>
      </c>
      <c r="D80" s="281"/>
      <c r="E80" s="281"/>
      <c r="F80" s="304" t="s">
        <v>607</v>
      </c>
      <c r="G80" s="305"/>
      <c r="H80" s="281" t="s">
        <v>611</v>
      </c>
      <c r="I80" s="281" t="s">
        <v>609</v>
      </c>
      <c r="J80" s="281">
        <v>120</v>
      </c>
      <c r="K80" s="295"/>
    </row>
    <row r="81" s="1" customFormat="1" ht="15" customHeight="1">
      <c r="B81" s="306"/>
      <c r="C81" s="281" t="s">
        <v>612</v>
      </c>
      <c r="D81" s="281"/>
      <c r="E81" s="281"/>
      <c r="F81" s="304" t="s">
        <v>613</v>
      </c>
      <c r="G81" s="305"/>
      <c r="H81" s="281" t="s">
        <v>614</v>
      </c>
      <c r="I81" s="281" t="s">
        <v>609</v>
      </c>
      <c r="J81" s="281">
        <v>50</v>
      </c>
      <c r="K81" s="295"/>
    </row>
    <row r="82" s="1" customFormat="1" ht="15" customHeight="1">
      <c r="B82" s="306"/>
      <c r="C82" s="281" t="s">
        <v>615</v>
      </c>
      <c r="D82" s="281"/>
      <c r="E82" s="281"/>
      <c r="F82" s="304" t="s">
        <v>607</v>
      </c>
      <c r="G82" s="305"/>
      <c r="H82" s="281" t="s">
        <v>616</v>
      </c>
      <c r="I82" s="281" t="s">
        <v>617</v>
      </c>
      <c r="J82" s="281"/>
      <c r="K82" s="295"/>
    </row>
    <row r="83" s="1" customFormat="1" ht="15" customHeight="1">
      <c r="B83" s="306"/>
      <c r="C83" s="307" t="s">
        <v>618</v>
      </c>
      <c r="D83" s="307"/>
      <c r="E83" s="307"/>
      <c r="F83" s="308" t="s">
        <v>613</v>
      </c>
      <c r="G83" s="307"/>
      <c r="H83" s="307" t="s">
        <v>619</v>
      </c>
      <c r="I83" s="307" t="s">
        <v>609</v>
      </c>
      <c r="J83" s="307">
        <v>15</v>
      </c>
      <c r="K83" s="295"/>
    </row>
    <row r="84" s="1" customFormat="1" ht="15" customHeight="1">
      <c r="B84" s="306"/>
      <c r="C84" s="307" t="s">
        <v>620</v>
      </c>
      <c r="D84" s="307"/>
      <c r="E84" s="307"/>
      <c r="F84" s="308" t="s">
        <v>613</v>
      </c>
      <c r="G84" s="307"/>
      <c r="H84" s="307" t="s">
        <v>621</v>
      </c>
      <c r="I84" s="307" t="s">
        <v>609</v>
      </c>
      <c r="J84" s="307">
        <v>15</v>
      </c>
      <c r="K84" s="295"/>
    </row>
    <row r="85" s="1" customFormat="1" ht="15" customHeight="1">
      <c r="B85" s="306"/>
      <c r="C85" s="307" t="s">
        <v>622</v>
      </c>
      <c r="D85" s="307"/>
      <c r="E85" s="307"/>
      <c r="F85" s="308" t="s">
        <v>613</v>
      </c>
      <c r="G85" s="307"/>
      <c r="H85" s="307" t="s">
        <v>623</v>
      </c>
      <c r="I85" s="307" t="s">
        <v>609</v>
      </c>
      <c r="J85" s="307">
        <v>20</v>
      </c>
      <c r="K85" s="295"/>
    </row>
    <row r="86" s="1" customFormat="1" ht="15" customHeight="1">
      <c r="B86" s="306"/>
      <c r="C86" s="307" t="s">
        <v>624</v>
      </c>
      <c r="D86" s="307"/>
      <c r="E86" s="307"/>
      <c r="F86" s="308" t="s">
        <v>613</v>
      </c>
      <c r="G86" s="307"/>
      <c r="H86" s="307" t="s">
        <v>625</v>
      </c>
      <c r="I86" s="307" t="s">
        <v>609</v>
      </c>
      <c r="J86" s="307">
        <v>20</v>
      </c>
      <c r="K86" s="295"/>
    </row>
    <row r="87" s="1" customFormat="1" ht="15" customHeight="1">
      <c r="B87" s="306"/>
      <c r="C87" s="281" t="s">
        <v>626</v>
      </c>
      <c r="D87" s="281"/>
      <c r="E87" s="281"/>
      <c r="F87" s="304" t="s">
        <v>613</v>
      </c>
      <c r="G87" s="305"/>
      <c r="H87" s="281" t="s">
        <v>627</v>
      </c>
      <c r="I87" s="281" t="s">
        <v>609</v>
      </c>
      <c r="J87" s="281">
        <v>50</v>
      </c>
      <c r="K87" s="295"/>
    </row>
    <row r="88" s="1" customFormat="1" ht="15" customHeight="1">
      <c r="B88" s="306"/>
      <c r="C88" s="281" t="s">
        <v>628</v>
      </c>
      <c r="D88" s="281"/>
      <c r="E88" s="281"/>
      <c r="F88" s="304" t="s">
        <v>613</v>
      </c>
      <c r="G88" s="305"/>
      <c r="H88" s="281" t="s">
        <v>629</v>
      </c>
      <c r="I88" s="281" t="s">
        <v>609</v>
      </c>
      <c r="J88" s="281">
        <v>20</v>
      </c>
      <c r="K88" s="295"/>
    </row>
    <row r="89" s="1" customFormat="1" ht="15" customHeight="1">
      <c r="B89" s="306"/>
      <c r="C89" s="281" t="s">
        <v>630</v>
      </c>
      <c r="D89" s="281"/>
      <c r="E89" s="281"/>
      <c r="F89" s="304" t="s">
        <v>613</v>
      </c>
      <c r="G89" s="305"/>
      <c r="H89" s="281" t="s">
        <v>631</v>
      </c>
      <c r="I89" s="281" t="s">
        <v>609</v>
      </c>
      <c r="J89" s="281">
        <v>20</v>
      </c>
      <c r="K89" s="295"/>
    </row>
    <row r="90" s="1" customFormat="1" ht="15" customHeight="1">
      <c r="B90" s="306"/>
      <c r="C90" s="281" t="s">
        <v>632</v>
      </c>
      <c r="D90" s="281"/>
      <c r="E90" s="281"/>
      <c r="F90" s="304" t="s">
        <v>613</v>
      </c>
      <c r="G90" s="305"/>
      <c r="H90" s="281" t="s">
        <v>633</v>
      </c>
      <c r="I90" s="281" t="s">
        <v>609</v>
      </c>
      <c r="J90" s="281">
        <v>50</v>
      </c>
      <c r="K90" s="295"/>
    </row>
    <row r="91" s="1" customFormat="1" ht="15" customHeight="1">
      <c r="B91" s="306"/>
      <c r="C91" s="281" t="s">
        <v>634</v>
      </c>
      <c r="D91" s="281"/>
      <c r="E91" s="281"/>
      <c r="F91" s="304" t="s">
        <v>613</v>
      </c>
      <c r="G91" s="305"/>
      <c r="H91" s="281" t="s">
        <v>634</v>
      </c>
      <c r="I91" s="281" t="s">
        <v>609</v>
      </c>
      <c r="J91" s="281">
        <v>50</v>
      </c>
      <c r="K91" s="295"/>
    </row>
    <row r="92" s="1" customFormat="1" ht="15" customHeight="1">
      <c r="B92" s="306"/>
      <c r="C92" s="281" t="s">
        <v>635</v>
      </c>
      <c r="D92" s="281"/>
      <c r="E92" s="281"/>
      <c r="F92" s="304" t="s">
        <v>613</v>
      </c>
      <c r="G92" s="305"/>
      <c r="H92" s="281" t="s">
        <v>636</v>
      </c>
      <c r="I92" s="281" t="s">
        <v>609</v>
      </c>
      <c r="J92" s="281">
        <v>255</v>
      </c>
      <c r="K92" s="295"/>
    </row>
    <row r="93" s="1" customFormat="1" ht="15" customHeight="1">
      <c r="B93" s="306"/>
      <c r="C93" s="281" t="s">
        <v>637</v>
      </c>
      <c r="D93" s="281"/>
      <c r="E93" s="281"/>
      <c r="F93" s="304" t="s">
        <v>607</v>
      </c>
      <c r="G93" s="305"/>
      <c r="H93" s="281" t="s">
        <v>638</v>
      </c>
      <c r="I93" s="281" t="s">
        <v>639</v>
      </c>
      <c r="J93" s="281"/>
      <c r="K93" s="295"/>
    </row>
    <row r="94" s="1" customFormat="1" ht="15" customHeight="1">
      <c r="B94" s="306"/>
      <c r="C94" s="281" t="s">
        <v>640</v>
      </c>
      <c r="D94" s="281"/>
      <c r="E94" s="281"/>
      <c r="F94" s="304" t="s">
        <v>607</v>
      </c>
      <c r="G94" s="305"/>
      <c r="H94" s="281" t="s">
        <v>641</v>
      </c>
      <c r="I94" s="281" t="s">
        <v>642</v>
      </c>
      <c r="J94" s="281"/>
      <c r="K94" s="295"/>
    </row>
    <row r="95" s="1" customFormat="1" ht="15" customHeight="1">
      <c r="B95" s="306"/>
      <c r="C95" s="281" t="s">
        <v>643</v>
      </c>
      <c r="D95" s="281"/>
      <c r="E95" s="281"/>
      <c r="F95" s="304" t="s">
        <v>607</v>
      </c>
      <c r="G95" s="305"/>
      <c r="H95" s="281" t="s">
        <v>643</v>
      </c>
      <c r="I95" s="281" t="s">
        <v>642</v>
      </c>
      <c r="J95" s="281"/>
      <c r="K95" s="295"/>
    </row>
    <row r="96" s="1" customFormat="1" ht="15" customHeight="1">
      <c r="B96" s="306"/>
      <c r="C96" s="281" t="s">
        <v>45</v>
      </c>
      <c r="D96" s="281"/>
      <c r="E96" s="281"/>
      <c r="F96" s="304" t="s">
        <v>607</v>
      </c>
      <c r="G96" s="305"/>
      <c r="H96" s="281" t="s">
        <v>644</v>
      </c>
      <c r="I96" s="281" t="s">
        <v>642</v>
      </c>
      <c r="J96" s="281"/>
      <c r="K96" s="295"/>
    </row>
    <row r="97" s="1" customFormat="1" ht="15" customHeight="1">
      <c r="B97" s="306"/>
      <c r="C97" s="281" t="s">
        <v>55</v>
      </c>
      <c r="D97" s="281"/>
      <c r="E97" s="281"/>
      <c r="F97" s="304" t="s">
        <v>607</v>
      </c>
      <c r="G97" s="305"/>
      <c r="H97" s="281" t="s">
        <v>645</v>
      </c>
      <c r="I97" s="281" t="s">
        <v>642</v>
      </c>
      <c r="J97" s="281"/>
      <c r="K97" s="295"/>
    </row>
    <row r="98" s="1" customFormat="1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s="1" customFormat="1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s="1" customFormat="1" ht="18.75" customHeight="1">
      <c r="B100" s="289"/>
      <c r="C100" s="289"/>
      <c r="D100" s="289"/>
      <c r="E100" s="289"/>
      <c r="F100" s="289"/>
      <c r="G100" s="289"/>
      <c r="H100" s="289"/>
      <c r="I100" s="289"/>
      <c r="J100" s="289"/>
      <c r="K100" s="289"/>
    </row>
    <row r="101" s="1" customFormat="1" ht="7.5" customHeight="1">
      <c r="B101" s="290"/>
      <c r="C101" s="291"/>
      <c r="D101" s="291"/>
      <c r="E101" s="291"/>
      <c r="F101" s="291"/>
      <c r="G101" s="291"/>
      <c r="H101" s="291"/>
      <c r="I101" s="291"/>
      <c r="J101" s="291"/>
      <c r="K101" s="292"/>
    </row>
    <row r="102" s="1" customFormat="1" ht="45" customHeight="1">
      <c r="B102" s="293"/>
      <c r="C102" s="294" t="s">
        <v>646</v>
      </c>
      <c r="D102" s="294"/>
      <c r="E102" s="294"/>
      <c r="F102" s="294"/>
      <c r="G102" s="294"/>
      <c r="H102" s="294"/>
      <c r="I102" s="294"/>
      <c r="J102" s="294"/>
      <c r="K102" s="295"/>
    </row>
    <row r="103" s="1" customFormat="1" ht="17.25" customHeight="1">
      <c r="B103" s="293"/>
      <c r="C103" s="296" t="s">
        <v>601</v>
      </c>
      <c r="D103" s="296"/>
      <c r="E103" s="296"/>
      <c r="F103" s="296" t="s">
        <v>602</v>
      </c>
      <c r="G103" s="297"/>
      <c r="H103" s="296" t="s">
        <v>61</v>
      </c>
      <c r="I103" s="296" t="s">
        <v>64</v>
      </c>
      <c r="J103" s="296" t="s">
        <v>603</v>
      </c>
      <c r="K103" s="295"/>
    </row>
    <row r="104" s="1" customFormat="1" ht="17.25" customHeight="1">
      <c r="B104" s="293"/>
      <c r="C104" s="298" t="s">
        <v>604</v>
      </c>
      <c r="D104" s="298"/>
      <c r="E104" s="298"/>
      <c r="F104" s="299" t="s">
        <v>605</v>
      </c>
      <c r="G104" s="300"/>
      <c r="H104" s="298"/>
      <c r="I104" s="298"/>
      <c r="J104" s="298" t="s">
        <v>606</v>
      </c>
      <c r="K104" s="295"/>
    </row>
    <row r="105" s="1" customFormat="1" ht="5.25" customHeight="1">
      <c r="B105" s="293"/>
      <c r="C105" s="296"/>
      <c r="D105" s="296"/>
      <c r="E105" s="296"/>
      <c r="F105" s="296"/>
      <c r="G105" s="314"/>
      <c r="H105" s="296"/>
      <c r="I105" s="296"/>
      <c r="J105" s="296"/>
      <c r="K105" s="295"/>
    </row>
    <row r="106" s="1" customFormat="1" ht="15" customHeight="1">
      <c r="B106" s="293"/>
      <c r="C106" s="281" t="s">
        <v>60</v>
      </c>
      <c r="D106" s="303"/>
      <c r="E106" s="303"/>
      <c r="F106" s="304" t="s">
        <v>607</v>
      </c>
      <c r="G106" s="281"/>
      <c r="H106" s="281" t="s">
        <v>647</v>
      </c>
      <c r="I106" s="281" t="s">
        <v>609</v>
      </c>
      <c r="J106" s="281">
        <v>20</v>
      </c>
      <c r="K106" s="295"/>
    </row>
    <row r="107" s="1" customFormat="1" ht="15" customHeight="1">
      <c r="B107" s="293"/>
      <c r="C107" s="281" t="s">
        <v>610</v>
      </c>
      <c r="D107" s="281"/>
      <c r="E107" s="281"/>
      <c r="F107" s="304" t="s">
        <v>607</v>
      </c>
      <c r="G107" s="281"/>
      <c r="H107" s="281" t="s">
        <v>647</v>
      </c>
      <c r="I107" s="281" t="s">
        <v>609</v>
      </c>
      <c r="J107" s="281">
        <v>120</v>
      </c>
      <c r="K107" s="295"/>
    </row>
    <row r="108" s="1" customFormat="1" ht="15" customHeight="1">
      <c r="B108" s="306"/>
      <c r="C108" s="281" t="s">
        <v>612</v>
      </c>
      <c r="D108" s="281"/>
      <c r="E108" s="281"/>
      <c r="F108" s="304" t="s">
        <v>613</v>
      </c>
      <c r="G108" s="281"/>
      <c r="H108" s="281" t="s">
        <v>647</v>
      </c>
      <c r="I108" s="281" t="s">
        <v>609</v>
      </c>
      <c r="J108" s="281">
        <v>50</v>
      </c>
      <c r="K108" s="295"/>
    </row>
    <row r="109" s="1" customFormat="1" ht="15" customHeight="1">
      <c r="B109" s="306"/>
      <c r="C109" s="281" t="s">
        <v>615</v>
      </c>
      <c r="D109" s="281"/>
      <c r="E109" s="281"/>
      <c r="F109" s="304" t="s">
        <v>607</v>
      </c>
      <c r="G109" s="281"/>
      <c r="H109" s="281" t="s">
        <v>647</v>
      </c>
      <c r="I109" s="281" t="s">
        <v>617</v>
      </c>
      <c r="J109" s="281"/>
      <c r="K109" s="295"/>
    </row>
    <row r="110" s="1" customFormat="1" ht="15" customHeight="1">
      <c r="B110" s="306"/>
      <c r="C110" s="281" t="s">
        <v>626</v>
      </c>
      <c r="D110" s="281"/>
      <c r="E110" s="281"/>
      <c r="F110" s="304" t="s">
        <v>613</v>
      </c>
      <c r="G110" s="281"/>
      <c r="H110" s="281" t="s">
        <v>647</v>
      </c>
      <c r="I110" s="281" t="s">
        <v>609</v>
      </c>
      <c r="J110" s="281">
        <v>50</v>
      </c>
      <c r="K110" s="295"/>
    </row>
    <row r="111" s="1" customFormat="1" ht="15" customHeight="1">
      <c r="B111" s="306"/>
      <c r="C111" s="281" t="s">
        <v>634</v>
      </c>
      <c r="D111" s="281"/>
      <c r="E111" s="281"/>
      <c r="F111" s="304" t="s">
        <v>613</v>
      </c>
      <c r="G111" s="281"/>
      <c r="H111" s="281" t="s">
        <v>647</v>
      </c>
      <c r="I111" s="281" t="s">
        <v>609</v>
      </c>
      <c r="J111" s="281">
        <v>50</v>
      </c>
      <c r="K111" s="295"/>
    </row>
    <row r="112" s="1" customFormat="1" ht="15" customHeight="1">
      <c r="B112" s="306"/>
      <c r="C112" s="281" t="s">
        <v>632</v>
      </c>
      <c r="D112" s="281"/>
      <c r="E112" s="281"/>
      <c r="F112" s="304" t="s">
        <v>613</v>
      </c>
      <c r="G112" s="281"/>
      <c r="H112" s="281" t="s">
        <v>647</v>
      </c>
      <c r="I112" s="281" t="s">
        <v>609</v>
      </c>
      <c r="J112" s="281">
        <v>50</v>
      </c>
      <c r="K112" s="295"/>
    </row>
    <row r="113" s="1" customFormat="1" ht="15" customHeight="1">
      <c r="B113" s="306"/>
      <c r="C113" s="281" t="s">
        <v>60</v>
      </c>
      <c r="D113" s="281"/>
      <c r="E113" s="281"/>
      <c r="F113" s="304" t="s">
        <v>607</v>
      </c>
      <c r="G113" s="281"/>
      <c r="H113" s="281" t="s">
        <v>648</v>
      </c>
      <c r="I113" s="281" t="s">
        <v>609</v>
      </c>
      <c r="J113" s="281">
        <v>20</v>
      </c>
      <c r="K113" s="295"/>
    </row>
    <row r="114" s="1" customFormat="1" ht="15" customHeight="1">
      <c r="B114" s="306"/>
      <c r="C114" s="281" t="s">
        <v>649</v>
      </c>
      <c r="D114" s="281"/>
      <c r="E114" s="281"/>
      <c r="F114" s="304" t="s">
        <v>607</v>
      </c>
      <c r="G114" s="281"/>
      <c r="H114" s="281" t="s">
        <v>650</v>
      </c>
      <c r="I114" s="281" t="s">
        <v>609</v>
      </c>
      <c r="J114" s="281">
        <v>120</v>
      </c>
      <c r="K114" s="295"/>
    </row>
    <row r="115" s="1" customFormat="1" ht="15" customHeight="1">
      <c r="B115" s="306"/>
      <c r="C115" s="281" t="s">
        <v>45</v>
      </c>
      <c r="D115" s="281"/>
      <c r="E115" s="281"/>
      <c r="F115" s="304" t="s">
        <v>607</v>
      </c>
      <c r="G115" s="281"/>
      <c r="H115" s="281" t="s">
        <v>651</v>
      </c>
      <c r="I115" s="281" t="s">
        <v>642</v>
      </c>
      <c r="J115" s="281"/>
      <c r="K115" s="295"/>
    </row>
    <row r="116" s="1" customFormat="1" ht="15" customHeight="1">
      <c r="B116" s="306"/>
      <c r="C116" s="281" t="s">
        <v>55</v>
      </c>
      <c r="D116" s="281"/>
      <c r="E116" s="281"/>
      <c r="F116" s="304" t="s">
        <v>607</v>
      </c>
      <c r="G116" s="281"/>
      <c r="H116" s="281" t="s">
        <v>652</v>
      </c>
      <c r="I116" s="281" t="s">
        <v>642</v>
      </c>
      <c r="J116" s="281"/>
      <c r="K116" s="295"/>
    </row>
    <row r="117" s="1" customFormat="1" ht="15" customHeight="1">
      <c r="B117" s="306"/>
      <c r="C117" s="281" t="s">
        <v>64</v>
      </c>
      <c r="D117" s="281"/>
      <c r="E117" s="281"/>
      <c r="F117" s="304" t="s">
        <v>607</v>
      </c>
      <c r="G117" s="281"/>
      <c r="H117" s="281" t="s">
        <v>653</v>
      </c>
      <c r="I117" s="281" t="s">
        <v>654</v>
      </c>
      <c r="J117" s="281"/>
      <c r="K117" s="295"/>
    </row>
    <row r="118" s="1" customFormat="1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s="1" customFormat="1" ht="18.75" customHeight="1">
      <c r="B119" s="316"/>
      <c r="C119" s="317"/>
      <c r="D119" s="317"/>
      <c r="E119" s="317"/>
      <c r="F119" s="318"/>
      <c r="G119" s="317"/>
      <c r="H119" s="317"/>
      <c r="I119" s="317"/>
      <c r="J119" s="317"/>
      <c r="K119" s="316"/>
    </row>
    <row r="120" s="1" customFormat="1" ht="18.75" customHeight="1">
      <c r="B120" s="289"/>
      <c r="C120" s="289"/>
      <c r="D120" s="289"/>
      <c r="E120" s="289"/>
      <c r="F120" s="289"/>
      <c r="G120" s="289"/>
      <c r="H120" s="289"/>
      <c r="I120" s="289"/>
      <c r="J120" s="289"/>
      <c r="K120" s="289"/>
    </row>
    <row r="121" s="1" customFormat="1" ht="7.5" customHeight="1">
      <c r="B121" s="319"/>
      <c r="C121" s="320"/>
      <c r="D121" s="320"/>
      <c r="E121" s="320"/>
      <c r="F121" s="320"/>
      <c r="G121" s="320"/>
      <c r="H121" s="320"/>
      <c r="I121" s="320"/>
      <c r="J121" s="320"/>
      <c r="K121" s="321"/>
    </row>
    <row r="122" s="1" customFormat="1" ht="45" customHeight="1">
      <c r="B122" s="322"/>
      <c r="C122" s="272" t="s">
        <v>655</v>
      </c>
      <c r="D122" s="272"/>
      <c r="E122" s="272"/>
      <c r="F122" s="272"/>
      <c r="G122" s="272"/>
      <c r="H122" s="272"/>
      <c r="I122" s="272"/>
      <c r="J122" s="272"/>
      <c r="K122" s="323"/>
    </row>
    <row r="123" s="1" customFormat="1" ht="17.25" customHeight="1">
      <c r="B123" s="324"/>
      <c r="C123" s="296" t="s">
        <v>601</v>
      </c>
      <c r="D123" s="296"/>
      <c r="E123" s="296"/>
      <c r="F123" s="296" t="s">
        <v>602</v>
      </c>
      <c r="G123" s="297"/>
      <c r="H123" s="296" t="s">
        <v>61</v>
      </c>
      <c r="I123" s="296" t="s">
        <v>64</v>
      </c>
      <c r="J123" s="296" t="s">
        <v>603</v>
      </c>
      <c r="K123" s="325"/>
    </row>
    <row r="124" s="1" customFormat="1" ht="17.25" customHeight="1">
      <c r="B124" s="324"/>
      <c r="C124" s="298" t="s">
        <v>604</v>
      </c>
      <c r="D124" s="298"/>
      <c r="E124" s="298"/>
      <c r="F124" s="299" t="s">
        <v>605</v>
      </c>
      <c r="G124" s="300"/>
      <c r="H124" s="298"/>
      <c r="I124" s="298"/>
      <c r="J124" s="298" t="s">
        <v>606</v>
      </c>
      <c r="K124" s="325"/>
    </row>
    <row r="125" s="1" customFormat="1" ht="5.25" customHeight="1">
      <c r="B125" s="326"/>
      <c r="C125" s="301"/>
      <c r="D125" s="301"/>
      <c r="E125" s="301"/>
      <c r="F125" s="301"/>
      <c r="G125" s="327"/>
      <c r="H125" s="301"/>
      <c r="I125" s="301"/>
      <c r="J125" s="301"/>
      <c r="K125" s="328"/>
    </row>
    <row r="126" s="1" customFormat="1" ht="15" customHeight="1">
      <c r="B126" s="326"/>
      <c r="C126" s="281" t="s">
        <v>610</v>
      </c>
      <c r="D126" s="303"/>
      <c r="E126" s="303"/>
      <c r="F126" s="304" t="s">
        <v>607</v>
      </c>
      <c r="G126" s="281"/>
      <c r="H126" s="281" t="s">
        <v>647</v>
      </c>
      <c r="I126" s="281" t="s">
        <v>609</v>
      </c>
      <c r="J126" s="281">
        <v>120</v>
      </c>
      <c r="K126" s="329"/>
    </row>
    <row r="127" s="1" customFormat="1" ht="15" customHeight="1">
      <c r="B127" s="326"/>
      <c r="C127" s="281" t="s">
        <v>656</v>
      </c>
      <c r="D127" s="281"/>
      <c r="E127" s="281"/>
      <c r="F127" s="304" t="s">
        <v>607</v>
      </c>
      <c r="G127" s="281"/>
      <c r="H127" s="281" t="s">
        <v>657</v>
      </c>
      <c r="I127" s="281" t="s">
        <v>609</v>
      </c>
      <c r="J127" s="281" t="s">
        <v>658</v>
      </c>
      <c r="K127" s="329"/>
    </row>
    <row r="128" s="1" customFormat="1" ht="15" customHeight="1">
      <c r="B128" s="326"/>
      <c r="C128" s="281" t="s">
        <v>555</v>
      </c>
      <c r="D128" s="281"/>
      <c r="E128" s="281"/>
      <c r="F128" s="304" t="s">
        <v>607</v>
      </c>
      <c r="G128" s="281"/>
      <c r="H128" s="281" t="s">
        <v>659</v>
      </c>
      <c r="I128" s="281" t="s">
        <v>609</v>
      </c>
      <c r="J128" s="281" t="s">
        <v>658</v>
      </c>
      <c r="K128" s="329"/>
    </row>
    <row r="129" s="1" customFormat="1" ht="15" customHeight="1">
      <c r="B129" s="326"/>
      <c r="C129" s="281" t="s">
        <v>618</v>
      </c>
      <c r="D129" s="281"/>
      <c r="E129" s="281"/>
      <c r="F129" s="304" t="s">
        <v>613</v>
      </c>
      <c r="G129" s="281"/>
      <c r="H129" s="281" t="s">
        <v>619</v>
      </c>
      <c r="I129" s="281" t="s">
        <v>609</v>
      </c>
      <c r="J129" s="281">
        <v>15</v>
      </c>
      <c r="K129" s="329"/>
    </row>
    <row r="130" s="1" customFormat="1" ht="15" customHeight="1">
      <c r="B130" s="326"/>
      <c r="C130" s="307" t="s">
        <v>620</v>
      </c>
      <c r="D130" s="307"/>
      <c r="E130" s="307"/>
      <c r="F130" s="308" t="s">
        <v>613</v>
      </c>
      <c r="G130" s="307"/>
      <c r="H130" s="307" t="s">
        <v>621</v>
      </c>
      <c r="I130" s="307" t="s">
        <v>609</v>
      </c>
      <c r="J130" s="307">
        <v>15</v>
      </c>
      <c r="K130" s="329"/>
    </row>
    <row r="131" s="1" customFormat="1" ht="15" customHeight="1">
      <c r="B131" s="326"/>
      <c r="C131" s="307" t="s">
        <v>622</v>
      </c>
      <c r="D131" s="307"/>
      <c r="E131" s="307"/>
      <c r="F131" s="308" t="s">
        <v>613</v>
      </c>
      <c r="G131" s="307"/>
      <c r="H131" s="307" t="s">
        <v>623</v>
      </c>
      <c r="I131" s="307" t="s">
        <v>609</v>
      </c>
      <c r="J131" s="307">
        <v>20</v>
      </c>
      <c r="K131" s="329"/>
    </row>
    <row r="132" s="1" customFormat="1" ht="15" customHeight="1">
      <c r="B132" s="326"/>
      <c r="C132" s="307" t="s">
        <v>624</v>
      </c>
      <c r="D132" s="307"/>
      <c r="E132" s="307"/>
      <c r="F132" s="308" t="s">
        <v>613</v>
      </c>
      <c r="G132" s="307"/>
      <c r="H132" s="307" t="s">
        <v>625</v>
      </c>
      <c r="I132" s="307" t="s">
        <v>609</v>
      </c>
      <c r="J132" s="307">
        <v>20</v>
      </c>
      <c r="K132" s="329"/>
    </row>
    <row r="133" s="1" customFormat="1" ht="15" customHeight="1">
      <c r="B133" s="326"/>
      <c r="C133" s="281" t="s">
        <v>612</v>
      </c>
      <c r="D133" s="281"/>
      <c r="E133" s="281"/>
      <c r="F133" s="304" t="s">
        <v>613</v>
      </c>
      <c r="G133" s="281"/>
      <c r="H133" s="281" t="s">
        <v>647</v>
      </c>
      <c r="I133" s="281" t="s">
        <v>609</v>
      </c>
      <c r="J133" s="281">
        <v>50</v>
      </c>
      <c r="K133" s="329"/>
    </row>
    <row r="134" s="1" customFormat="1" ht="15" customHeight="1">
      <c r="B134" s="326"/>
      <c r="C134" s="281" t="s">
        <v>626</v>
      </c>
      <c r="D134" s="281"/>
      <c r="E134" s="281"/>
      <c r="F134" s="304" t="s">
        <v>613</v>
      </c>
      <c r="G134" s="281"/>
      <c r="H134" s="281" t="s">
        <v>647</v>
      </c>
      <c r="I134" s="281" t="s">
        <v>609</v>
      </c>
      <c r="J134" s="281">
        <v>50</v>
      </c>
      <c r="K134" s="329"/>
    </row>
    <row r="135" s="1" customFormat="1" ht="15" customHeight="1">
      <c r="B135" s="326"/>
      <c r="C135" s="281" t="s">
        <v>632</v>
      </c>
      <c r="D135" s="281"/>
      <c r="E135" s="281"/>
      <c r="F135" s="304" t="s">
        <v>613</v>
      </c>
      <c r="G135" s="281"/>
      <c r="H135" s="281" t="s">
        <v>647</v>
      </c>
      <c r="I135" s="281" t="s">
        <v>609</v>
      </c>
      <c r="J135" s="281">
        <v>50</v>
      </c>
      <c r="K135" s="329"/>
    </row>
    <row r="136" s="1" customFormat="1" ht="15" customHeight="1">
      <c r="B136" s="326"/>
      <c r="C136" s="281" t="s">
        <v>634</v>
      </c>
      <c r="D136" s="281"/>
      <c r="E136" s="281"/>
      <c r="F136" s="304" t="s">
        <v>613</v>
      </c>
      <c r="G136" s="281"/>
      <c r="H136" s="281" t="s">
        <v>647</v>
      </c>
      <c r="I136" s="281" t="s">
        <v>609</v>
      </c>
      <c r="J136" s="281">
        <v>50</v>
      </c>
      <c r="K136" s="329"/>
    </row>
    <row r="137" s="1" customFormat="1" ht="15" customHeight="1">
      <c r="B137" s="326"/>
      <c r="C137" s="281" t="s">
        <v>635</v>
      </c>
      <c r="D137" s="281"/>
      <c r="E137" s="281"/>
      <c r="F137" s="304" t="s">
        <v>613</v>
      </c>
      <c r="G137" s="281"/>
      <c r="H137" s="281" t="s">
        <v>660</v>
      </c>
      <c r="I137" s="281" t="s">
        <v>609</v>
      </c>
      <c r="J137" s="281">
        <v>255</v>
      </c>
      <c r="K137" s="329"/>
    </row>
    <row r="138" s="1" customFormat="1" ht="15" customHeight="1">
      <c r="B138" s="326"/>
      <c r="C138" s="281" t="s">
        <v>637</v>
      </c>
      <c r="D138" s="281"/>
      <c r="E138" s="281"/>
      <c r="F138" s="304" t="s">
        <v>607</v>
      </c>
      <c r="G138" s="281"/>
      <c r="H138" s="281" t="s">
        <v>661</v>
      </c>
      <c r="I138" s="281" t="s">
        <v>639</v>
      </c>
      <c r="J138" s="281"/>
      <c r="K138" s="329"/>
    </row>
    <row r="139" s="1" customFormat="1" ht="15" customHeight="1">
      <c r="B139" s="326"/>
      <c r="C139" s="281" t="s">
        <v>640</v>
      </c>
      <c r="D139" s="281"/>
      <c r="E139" s="281"/>
      <c r="F139" s="304" t="s">
        <v>607</v>
      </c>
      <c r="G139" s="281"/>
      <c r="H139" s="281" t="s">
        <v>662</v>
      </c>
      <c r="I139" s="281" t="s">
        <v>642</v>
      </c>
      <c r="J139" s="281"/>
      <c r="K139" s="329"/>
    </row>
    <row r="140" s="1" customFormat="1" ht="15" customHeight="1">
      <c r="B140" s="326"/>
      <c r="C140" s="281" t="s">
        <v>643</v>
      </c>
      <c r="D140" s="281"/>
      <c r="E140" s="281"/>
      <c r="F140" s="304" t="s">
        <v>607</v>
      </c>
      <c r="G140" s="281"/>
      <c r="H140" s="281" t="s">
        <v>643</v>
      </c>
      <c r="I140" s="281" t="s">
        <v>642</v>
      </c>
      <c r="J140" s="281"/>
      <c r="K140" s="329"/>
    </row>
    <row r="141" s="1" customFormat="1" ht="15" customHeight="1">
      <c r="B141" s="326"/>
      <c r="C141" s="281" t="s">
        <v>45</v>
      </c>
      <c r="D141" s="281"/>
      <c r="E141" s="281"/>
      <c r="F141" s="304" t="s">
        <v>607</v>
      </c>
      <c r="G141" s="281"/>
      <c r="H141" s="281" t="s">
        <v>663</v>
      </c>
      <c r="I141" s="281" t="s">
        <v>642</v>
      </c>
      <c r="J141" s="281"/>
      <c r="K141" s="329"/>
    </row>
    <row r="142" s="1" customFormat="1" ht="15" customHeight="1">
      <c r="B142" s="326"/>
      <c r="C142" s="281" t="s">
        <v>664</v>
      </c>
      <c r="D142" s="281"/>
      <c r="E142" s="281"/>
      <c r="F142" s="304" t="s">
        <v>607</v>
      </c>
      <c r="G142" s="281"/>
      <c r="H142" s="281" t="s">
        <v>665</v>
      </c>
      <c r="I142" s="281" t="s">
        <v>642</v>
      </c>
      <c r="J142" s="281"/>
      <c r="K142" s="329"/>
    </row>
    <row r="143" s="1" customFormat="1" ht="15" customHeight="1">
      <c r="B143" s="330"/>
      <c r="C143" s="331"/>
      <c r="D143" s="331"/>
      <c r="E143" s="331"/>
      <c r="F143" s="331"/>
      <c r="G143" s="331"/>
      <c r="H143" s="331"/>
      <c r="I143" s="331"/>
      <c r="J143" s="331"/>
      <c r="K143" s="332"/>
    </row>
    <row r="144" s="1" customFormat="1" ht="18.75" customHeight="1">
      <c r="B144" s="317"/>
      <c r="C144" s="317"/>
      <c r="D144" s="317"/>
      <c r="E144" s="317"/>
      <c r="F144" s="318"/>
      <c r="G144" s="317"/>
      <c r="H144" s="317"/>
      <c r="I144" s="317"/>
      <c r="J144" s="317"/>
      <c r="K144" s="317"/>
    </row>
    <row r="145" s="1" customFormat="1" ht="18.75" customHeight="1">
      <c r="B145" s="289"/>
      <c r="C145" s="289"/>
      <c r="D145" s="289"/>
      <c r="E145" s="289"/>
      <c r="F145" s="289"/>
      <c r="G145" s="289"/>
      <c r="H145" s="289"/>
      <c r="I145" s="289"/>
      <c r="J145" s="289"/>
      <c r="K145" s="289"/>
    </row>
    <row r="146" s="1" customFormat="1" ht="7.5" customHeight="1">
      <c r="B146" s="290"/>
      <c r="C146" s="291"/>
      <c r="D146" s="291"/>
      <c r="E146" s="291"/>
      <c r="F146" s="291"/>
      <c r="G146" s="291"/>
      <c r="H146" s="291"/>
      <c r="I146" s="291"/>
      <c r="J146" s="291"/>
      <c r="K146" s="292"/>
    </row>
    <row r="147" s="1" customFormat="1" ht="45" customHeight="1">
      <c r="B147" s="293"/>
      <c r="C147" s="294" t="s">
        <v>666</v>
      </c>
      <c r="D147" s="294"/>
      <c r="E147" s="294"/>
      <c r="F147" s="294"/>
      <c r="G147" s="294"/>
      <c r="H147" s="294"/>
      <c r="I147" s="294"/>
      <c r="J147" s="294"/>
      <c r="K147" s="295"/>
    </row>
    <row r="148" s="1" customFormat="1" ht="17.25" customHeight="1">
      <c r="B148" s="293"/>
      <c r="C148" s="296" t="s">
        <v>601</v>
      </c>
      <c r="D148" s="296"/>
      <c r="E148" s="296"/>
      <c r="F148" s="296" t="s">
        <v>602</v>
      </c>
      <c r="G148" s="297"/>
      <c r="H148" s="296" t="s">
        <v>61</v>
      </c>
      <c r="I148" s="296" t="s">
        <v>64</v>
      </c>
      <c r="J148" s="296" t="s">
        <v>603</v>
      </c>
      <c r="K148" s="295"/>
    </row>
    <row r="149" s="1" customFormat="1" ht="17.25" customHeight="1">
      <c r="B149" s="293"/>
      <c r="C149" s="298" t="s">
        <v>604</v>
      </c>
      <c r="D149" s="298"/>
      <c r="E149" s="298"/>
      <c r="F149" s="299" t="s">
        <v>605</v>
      </c>
      <c r="G149" s="300"/>
      <c r="H149" s="298"/>
      <c r="I149" s="298"/>
      <c r="J149" s="298" t="s">
        <v>606</v>
      </c>
      <c r="K149" s="295"/>
    </row>
    <row r="150" s="1" customFormat="1" ht="5.25" customHeight="1">
      <c r="B150" s="306"/>
      <c r="C150" s="301"/>
      <c r="D150" s="301"/>
      <c r="E150" s="301"/>
      <c r="F150" s="301"/>
      <c r="G150" s="302"/>
      <c r="H150" s="301"/>
      <c r="I150" s="301"/>
      <c r="J150" s="301"/>
      <c r="K150" s="329"/>
    </row>
    <row r="151" s="1" customFormat="1" ht="15" customHeight="1">
      <c r="B151" s="306"/>
      <c r="C151" s="333" t="s">
        <v>610</v>
      </c>
      <c r="D151" s="281"/>
      <c r="E151" s="281"/>
      <c r="F151" s="334" t="s">
        <v>607</v>
      </c>
      <c r="G151" s="281"/>
      <c r="H151" s="333" t="s">
        <v>647</v>
      </c>
      <c r="I151" s="333" t="s">
        <v>609</v>
      </c>
      <c r="J151" s="333">
        <v>120</v>
      </c>
      <c r="K151" s="329"/>
    </row>
    <row r="152" s="1" customFormat="1" ht="15" customHeight="1">
      <c r="B152" s="306"/>
      <c r="C152" s="333" t="s">
        <v>656</v>
      </c>
      <c r="D152" s="281"/>
      <c r="E152" s="281"/>
      <c r="F152" s="334" t="s">
        <v>607</v>
      </c>
      <c r="G152" s="281"/>
      <c r="H152" s="333" t="s">
        <v>667</v>
      </c>
      <c r="I152" s="333" t="s">
        <v>609</v>
      </c>
      <c r="J152" s="333" t="s">
        <v>658</v>
      </c>
      <c r="K152" s="329"/>
    </row>
    <row r="153" s="1" customFormat="1" ht="15" customHeight="1">
      <c r="B153" s="306"/>
      <c r="C153" s="333" t="s">
        <v>555</v>
      </c>
      <c r="D153" s="281"/>
      <c r="E153" s="281"/>
      <c r="F153" s="334" t="s">
        <v>607</v>
      </c>
      <c r="G153" s="281"/>
      <c r="H153" s="333" t="s">
        <v>668</v>
      </c>
      <c r="I153" s="333" t="s">
        <v>609</v>
      </c>
      <c r="J153" s="333" t="s">
        <v>658</v>
      </c>
      <c r="K153" s="329"/>
    </row>
    <row r="154" s="1" customFormat="1" ht="15" customHeight="1">
      <c r="B154" s="306"/>
      <c r="C154" s="333" t="s">
        <v>612</v>
      </c>
      <c r="D154" s="281"/>
      <c r="E154" s="281"/>
      <c r="F154" s="334" t="s">
        <v>613</v>
      </c>
      <c r="G154" s="281"/>
      <c r="H154" s="333" t="s">
        <v>647</v>
      </c>
      <c r="I154" s="333" t="s">
        <v>609</v>
      </c>
      <c r="J154" s="333">
        <v>50</v>
      </c>
      <c r="K154" s="329"/>
    </row>
    <row r="155" s="1" customFormat="1" ht="15" customHeight="1">
      <c r="B155" s="306"/>
      <c r="C155" s="333" t="s">
        <v>615</v>
      </c>
      <c r="D155" s="281"/>
      <c r="E155" s="281"/>
      <c r="F155" s="334" t="s">
        <v>607</v>
      </c>
      <c r="G155" s="281"/>
      <c r="H155" s="333" t="s">
        <v>647</v>
      </c>
      <c r="I155" s="333" t="s">
        <v>617</v>
      </c>
      <c r="J155" s="333"/>
      <c r="K155" s="329"/>
    </row>
    <row r="156" s="1" customFormat="1" ht="15" customHeight="1">
      <c r="B156" s="306"/>
      <c r="C156" s="333" t="s">
        <v>626</v>
      </c>
      <c r="D156" s="281"/>
      <c r="E156" s="281"/>
      <c r="F156" s="334" t="s">
        <v>613</v>
      </c>
      <c r="G156" s="281"/>
      <c r="H156" s="333" t="s">
        <v>647</v>
      </c>
      <c r="I156" s="333" t="s">
        <v>609</v>
      </c>
      <c r="J156" s="333">
        <v>50</v>
      </c>
      <c r="K156" s="329"/>
    </row>
    <row r="157" s="1" customFormat="1" ht="15" customHeight="1">
      <c r="B157" s="306"/>
      <c r="C157" s="333" t="s">
        <v>634</v>
      </c>
      <c r="D157" s="281"/>
      <c r="E157" s="281"/>
      <c r="F157" s="334" t="s">
        <v>613</v>
      </c>
      <c r="G157" s="281"/>
      <c r="H157" s="333" t="s">
        <v>647</v>
      </c>
      <c r="I157" s="333" t="s">
        <v>609</v>
      </c>
      <c r="J157" s="333">
        <v>50</v>
      </c>
      <c r="K157" s="329"/>
    </row>
    <row r="158" s="1" customFormat="1" ht="15" customHeight="1">
      <c r="B158" s="306"/>
      <c r="C158" s="333" t="s">
        <v>632</v>
      </c>
      <c r="D158" s="281"/>
      <c r="E158" s="281"/>
      <c r="F158" s="334" t="s">
        <v>613</v>
      </c>
      <c r="G158" s="281"/>
      <c r="H158" s="333" t="s">
        <v>647</v>
      </c>
      <c r="I158" s="333" t="s">
        <v>609</v>
      </c>
      <c r="J158" s="333">
        <v>50</v>
      </c>
      <c r="K158" s="329"/>
    </row>
    <row r="159" s="1" customFormat="1" ht="15" customHeight="1">
      <c r="B159" s="306"/>
      <c r="C159" s="333" t="s">
        <v>100</v>
      </c>
      <c r="D159" s="281"/>
      <c r="E159" s="281"/>
      <c r="F159" s="334" t="s">
        <v>607</v>
      </c>
      <c r="G159" s="281"/>
      <c r="H159" s="333" t="s">
        <v>669</v>
      </c>
      <c r="I159" s="333" t="s">
        <v>609</v>
      </c>
      <c r="J159" s="333" t="s">
        <v>670</v>
      </c>
      <c r="K159" s="329"/>
    </row>
    <row r="160" s="1" customFormat="1" ht="15" customHeight="1">
      <c r="B160" s="306"/>
      <c r="C160" s="333" t="s">
        <v>671</v>
      </c>
      <c r="D160" s="281"/>
      <c r="E160" s="281"/>
      <c r="F160" s="334" t="s">
        <v>607</v>
      </c>
      <c r="G160" s="281"/>
      <c r="H160" s="333" t="s">
        <v>672</v>
      </c>
      <c r="I160" s="333" t="s">
        <v>642</v>
      </c>
      <c r="J160" s="333"/>
      <c r="K160" s="329"/>
    </row>
    <row r="161" s="1" customFormat="1" ht="15" customHeight="1">
      <c r="B161" s="335"/>
      <c r="C161" s="315"/>
      <c r="D161" s="315"/>
      <c r="E161" s="315"/>
      <c r="F161" s="315"/>
      <c r="G161" s="315"/>
      <c r="H161" s="315"/>
      <c r="I161" s="315"/>
      <c r="J161" s="315"/>
      <c r="K161" s="336"/>
    </row>
    <row r="162" s="1" customFormat="1" ht="18.75" customHeight="1">
      <c r="B162" s="317"/>
      <c r="C162" s="327"/>
      <c r="D162" s="327"/>
      <c r="E162" s="327"/>
      <c r="F162" s="337"/>
      <c r="G162" s="327"/>
      <c r="H162" s="327"/>
      <c r="I162" s="327"/>
      <c r="J162" s="327"/>
      <c r="K162" s="317"/>
    </row>
    <row r="163" s="1" customFormat="1" ht="18.75" customHeight="1">
      <c r="B163" s="289"/>
      <c r="C163" s="289"/>
      <c r="D163" s="289"/>
      <c r="E163" s="289"/>
      <c r="F163" s="289"/>
      <c r="G163" s="289"/>
      <c r="H163" s="289"/>
      <c r="I163" s="289"/>
      <c r="J163" s="289"/>
      <c r="K163" s="289"/>
    </row>
    <row r="164" s="1" customFormat="1" ht="7.5" customHeight="1">
      <c r="B164" s="268"/>
      <c r="C164" s="269"/>
      <c r="D164" s="269"/>
      <c r="E164" s="269"/>
      <c r="F164" s="269"/>
      <c r="G164" s="269"/>
      <c r="H164" s="269"/>
      <c r="I164" s="269"/>
      <c r="J164" s="269"/>
      <c r="K164" s="270"/>
    </row>
    <row r="165" s="1" customFormat="1" ht="45" customHeight="1">
      <c r="B165" s="271"/>
      <c r="C165" s="272" t="s">
        <v>673</v>
      </c>
      <c r="D165" s="272"/>
      <c r="E165" s="272"/>
      <c r="F165" s="272"/>
      <c r="G165" s="272"/>
      <c r="H165" s="272"/>
      <c r="I165" s="272"/>
      <c r="J165" s="272"/>
      <c r="K165" s="273"/>
    </row>
    <row r="166" s="1" customFormat="1" ht="17.25" customHeight="1">
      <c r="B166" s="271"/>
      <c r="C166" s="296" t="s">
        <v>601</v>
      </c>
      <c r="D166" s="296"/>
      <c r="E166" s="296"/>
      <c r="F166" s="296" t="s">
        <v>602</v>
      </c>
      <c r="G166" s="338"/>
      <c r="H166" s="339" t="s">
        <v>61</v>
      </c>
      <c r="I166" s="339" t="s">
        <v>64</v>
      </c>
      <c r="J166" s="296" t="s">
        <v>603</v>
      </c>
      <c r="K166" s="273"/>
    </row>
    <row r="167" s="1" customFormat="1" ht="17.25" customHeight="1">
      <c r="B167" s="274"/>
      <c r="C167" s="298" t="s">
        <v>604</v>
      </c>
      <c r="D167" s="298"/>
      <c r="E167" s="298"/>
      <c r="F167" s="299" t="s">
        <v>605</v>
      </c>
      <c r="G167" s="340"/>
      <c r="H167" s="341"/>
      <c r="I167" s="341"/>
      <c r="J167" s="298" t="s">
        <v>606</v>
      </c>
      <c r="K167" s="276"/>
    </row>
    <row r="168" s="1" customFormat="1" ht="5.25" customHeight="1">
      <c r="B168" s="306"/>
      <c r="C168" s="301"/>
      <c r="D168" s="301"/>
      <c r="E168" s="301"/>
      <c r="F168" s="301"/>
      <c r="G168" s="302"/>
      <c r="H168" s="301"/>
      <c r="I168" s="301"/>
      <c r="J168" s="301"/>
      <c r="K168" s="329"/>
    </row>
    <row r="169" s="1" customFormat="1" ht="15" customHeight="1">
      <c r="B169" s="306"/>
      <c r="C169" s="281" t="s">
        <v>610</v>
      </c>
      <c r="D169" s="281"/>
      <c r="E169" s="281"/>
      <c r="F169" s="304" t="s">
        <v>607</v>
      </c>
      <c r="G169" s="281"/>
      <c r="H169" s="281" t="s">
        <v>647</v>
      </c>
      <c r="I169" s="281" t="s">
        <v>609</v>
      </c>
      <c r="J169" s="281">
        <v>120</v>
      </c>
      <c r="K169" s="329"/>
    </row>
    <row r="170" s="1" customFormat="1" ht="15" customHeight="1">
      <c r="B170" s="306"/>
      <c r="C170" s="281" t="s">
        <v>656</v>
      </c>
      <c r="D170" s="281"/>
      <c r="E170" s="281"/>
      <c r="F170" s="304" t="s">
        <v>607</v>
      </c>
      <c r="G170" s="281"/>
      <c r="H170" s="281" t="s">
        <v>657</v>
      </c>
      <c r="I170" s="281" t="s">
        <v>609</v>
      </c>
      <c r="J170" s="281" t="s">
        <v>658</v>
      </c>
      <c r="K170" s="329"/>
    </row>
    <row r="171" s="1" customFormat="1" ht="15" customHeight="1">
      <c r="B171" s="306"/>
      <c r="C171" s="281" t="s">
        <v>555</v>
      </c>
      <c r="D171" s="281"/>
      <c r="E171" s="281"/>
      <c r="F171" s="304" t="s">
        <v>607</v>
      </c>
      <c r="G171" s="281"/>
      <c r="H171" s="281" t="s">
        <v>674</v>
      </c>
      <c r="I171" s="281" t="s">
        <v>609</v>
      </c>
      <c r="J171" s="281" t="s">
        <v>658</v>
      </c>
      <c r="K171" s="329"/>
    </row>
    <row r="172" s="1" customFormat="1" ht="15" customHeight="1">
      <c r="B172" s="306"/>
      <c r="C172" s="281" t="s">
        <v>612</v>
      </c>
      <c r="D172" s="281"/>
      <c r="E172" s="281"/>
      <c r="F172" s="304" t="s">
        <v>613</v>
      </c>
      <c r="G172" s="281"/>
      <c r="H172" s="281" t="s">
        <v>674</v>
      </c>
      <c r="I172" s="281" t="s">
        <v>609</v>
      </c>
      <c r="J172" s="281">
        <v>50</v>
      </c>
      <c r="K172" s="329"/>
    </row>
    <row r="173" s="1" customFormat="1" ht="15" customHeight="1">
      <c r="B173" s="306"/>
      <c r="C173" s="281" t="s">
        <v>615</v>
      </c>
      <c r="D173" s="281"/>
      <c r="E173" s="281"/>
      <c r="F173" s="304" t="s">
        <v>607</v>
      </c>
      <c r="G173" s="281"/>
      <c r="H173" s="281" t="s">
        <v>674</v>
      </c>
      <c r="I173" s="281" t="s">
        <v>617</v>
      </c>
      <c r="J173" s="281"/>
      <c r="K173" s="329"/>
    </row>
    <row r="174" s="1" customFormat="1" ht="15" customHeight="1">
      <c r="B174" s="306"/>
      <c r="C174" s="281" t="s">
        <v>626</v>
      </c>
      <c r="D174" s="281"/>
      <c r="E174" s="281"/>
      <c r="F174" s="304" t="s">
        <v>613</v>
      </c>
      <c r="G174" s="281"/>
      <c r="H174" s="281" t="s">
        <v>674</v>
      </c>
      <c r="I174" s="281" t="s">
        <v>609</v>
      </c>
      <c r="J174" s="281">
        <v>50</v>
      </c>
      <c r="K174" s="329"/>
    </row>
    <row r="175" s="1" customFormat="1" ht="15" customHeight="1">
      <c r="B175" s="306"/>
      <c r="C175" s="281" t="s">
        <v>634</v>
      </c>
      <c r="D175" s="281"/>
      <c r="E175" s="281"/>
      <c r="F175" s="304" t="s">
        <v>613</v>
      </c>
      <c r="G175" s="281"/>
      <c r="H175" s="281" t="s">
        <v>674</v>
      </c>
      <c r="I175" s="281" t="s">
        <v>609</v>
      </c>
      <c r="J175" s="281">
        <v>50</v>
      </c>
      <c r="K175" s="329"/>
    </row>
    <row r="176" s="1" customFormat="1" ht="15" customHeight="1">
      <c r="B176" s="306"/>
      <c r="C176" s="281" t="s">
        <v>632</v>
      </c>
      <c r="D176" s="281"/>
      <c r="E176" s="281"/>
      <c r="F176" s="304" t="s">
        <v>613</v>
      </c>
      <c r="G176" s="281"/>
      <c r="H176" s="281" t="s">
        <v>674</v>
      </c>
      <c r="I176" s="281" t="s">
        <v>609</v>
      </c>
      <c r="J176" s="281">
        <v>50</v>
      </c>
      <c r="K176" s="329"/>
    </row>
    <row r="177" s="1" customFormat="1" ht="15" customHeight="1">
      <c r="B177" s="306"/>
      <c r="C177" s="281" t="s">
        <v>115</v>
      </c>
      <c r="D177" s="281"/>
      <c r="E177" s="281"/>
      <c r="F177" s="304" t="s">
        <v>607</v>
      </c>
      <c r="G177" s="281"/>
      <c r="H177" s="281" t="s">
        <v>675</v>
      </c>
      <c r="I177" s="281" t="s">
        <v>676</v>
      </c>
      <c r="J177" s="281"/>
      <c r="K177" s="329"/>
    </row>
    <row r="178" s="1" customFormat="1" ht="15" customHeight="1">
      <c r="B178" s="306"/>
      <c r="C178" s="281" t="s">
        <v>64</v>
      </c>
      <c r="D178" s="281"/>
      <c r="E178" s="281"/>
      <c r="F178" s="304" t="s">
        <v>607</v>
      </c>
      <c r="G178" s="281"/>
      <c r="H178" s="281" t="s">
        <v>677</v>
      </c>
      <c r="I178" s="281" t="s">
        <v>678</v>
      </c>
      <c r="J178" s="281">
        <v>1</v>
      </c>
      <c r="K178" s="329"/>
    </row>
    <row r="179" s="1" customFormat="1" ht="15" customHeight="1">
      <c r="B179" s="306"/>
      <c r="C179" s="281" t="s">
        <v>60</v>
      </c>
      <c r="D179" s="281"/>
      <c r="E179" s="281"/>
      <c r="F179" s="304" t="s">
        <v>607</v>
      </c>
      <c r="G179" s="281"/>
      <c r="H179" s="281" t="s">
        <v>679</v>
      </c>
      <c r="I179" s="281" t="s">
        <v>609</v>
      </c>
      <c r="J179" s="281">
        <v>20</v>
      </c>
      <c r="K179" s="329"/>
    </row>
    <row r="180" s="1" customFormat="1" ht="15" customHeight="1">
      <c r="B180" s="306"/>
      <c r="C180" s="281" t="s">
        <v>61</v>
      </c>
      <c r="D180" s="281"/>
      <c r="E180" s="281"/>
      <c r="F180" s="304" t="s">
        <v>607</v>
      </c>
      <c r="G180" s="281"/>
      <c r="H180" s="281" t="s">
        <v>680</v>
      </c>
      <c r="I180" s="281" t="s">
        <v>609</v>
      </c>
      <c r="J180" s="281">
        <v>255</v>
      </c>
      <c r="K180" s="329"/>
    </row>
    <row r="181" s="1" customFormat="1" ht="15" customHeight="1">
      <c r="B181" s="306"/>
      <c r="C181" s="281" t="s">
        <v>116</v>
      </c>
      <c r="D181" s="281"/>
      <c r="E181" s="281"/>
      <c r="F181" s="304" t="s">
        <v>607</v>
      </c>
      <c r="G181" s="281"/>
      <c r="H181" s="281" t="s">
        <v>571</v>
      </c>
      <c r="I181" s="281" t="s">
        <v>609</v>
      </c>
      <c r="J181" s="281">
        <v>10</v>
      </c>
      <c r="K181" s="329"/>
    </row>
    <row r="182" s="1" customFormat="1" ht="15" customHeight="1">
      <c r="B182" s="306"/>
      <c r="C182" s="281" t="s">
        <v>117</v>
      </c>
      <c r="D182" s="281"/>
      <c r="E182" s="281"/>
      <c r="F182" s="304" t="s">
        <v>607</v>
      </c>
      <c r="G182" s="281"/>
      <c r="H182" s="281" t="s">
        <v>681</v>
      </c>
      <c r="I182" s="281" t="s">
        <v>642</v>
      </c>
      <c r="J182" s="281"/>
      <c r="K182" s="329"/>
    </row>
    <row r="183" s="1" customFormat="1" ht="15" customHeight="1">
      <c r="B183" s="306"/>
      <c r="C183" s="281" t="s">
        <v>682</v>
      </c>
      <c r="D183" s="281"/>
      <c r="E183" s="281"/>
      <c r="F183" s="304" t="s">
        <v>607</v>
      </c>
      <c r="G183" s="281"/>
      <c r="H183" s="281" t="s">
        <v>683</v>
      </c>
      <c r="I183" s="281" t="s">
        <v>642</v>
      </c>
      <c r="J183" s="281"/>
      <c r="K183" s="329"/>
    </row>
    <row r="184" s="1" customFormat="1" ht="15" customHeight="1">
      <c r="B184" s="306"/>
      <c r="C184" s="281" t="s">
        <v>671</v>
      </c>
      <c r="D184" s="281"/>
      <c r="E184" s="281"/>
      <c r="F184" s="304" t="s">
        <v>607</v>
      </c>
      <c r="G184" s="281"/>
      <c r="H184" s="281" t="s">
        <v>684</v>
      </c>
      <c r="I184" s="281" t="s">
        <v>642</v>
      </c>
      <c r="J184" s="281"/>
      <c r="K184" s="329"/>
    </row>
    <row r="185" s="1" customFormat="1" ht="15" customHeight="1">
      <c r="B185" s="306"/>
      <c r="C185" s="281" t="s">
        <v>119</v>
      </c>
      <c r="D185" s="281"/>
      <c r="E185" s="281"/>
      <c r="F185" s="304" t="s">
        <v>613</v>
      </c>
      <c r="G185" s="281"/>
      <c r="H185" s="281" t="s">
        <v>685</v>
      </c>
      <c r="I185" s="281" t="s">
        <v>609</v>
      </c>
      <c r="J185" s="281">
        <v>50</v>
      </c>
      <c r="K185" s="329"/>
    </row>
    <row r="186" s="1" customFormat="1" ht="15" customHeight="1">
      <c r="B186" s="306"/>
      <c r="C186" s="281" t="s">
        <v>686</v>
      </c>
      <c r="D186" s="281"/>
      <c r="E186" s="281"/>
      <c r="F186" s="304" t="s">
        <v>613</v>
      </c>
      <c r="G186" s="281"/>
      <c r="H186" s="281" t="s">
        <v>687</v>
      </c>
      <c r="I186" s="281" t="s">
        <v>688</v>
      </c>
      <c r="J186" s="281"/>
      <c r="K186" s="329"/>
    </row>
    <row r="187" s="1" customFormat="1" ht="15" customHeight="1">
      <c r="B187" s="306"/>
      <c r="C187" s="281" t="s">
        <v>689</v>
      </c>
      <c r="D187" s="281"/>
      <c r="E187" s="281"/>
      <c r="F187" s="304" t="s">
        <v>613</v>
      </c>
      <c r="G187" s="281"/>
      <c r="H187" s="281" t="s">
        <v>690</v>
      </c>
      <c r="I187" s="281" t="s">
        <v>688</v>
      </c>
      <c r="J187" s="281"/>
      <c r="K187" s="329"/>
    </row>
    <row r="188" s="1" customFormat="1" ht="15" customHeight="1">
      <c r="B188" s="306"/>
      <c r="C188" s="281" t="s">
        <v>691</v>
      </c>
      <c r="D188" s="281"/>
      <c r="E188" s="281"/>
      <c r="F188" s="304" t="s">
        <v>613</v>
      </c>
      <c r="G188" s="281"/>
      <c r="H188" s="281" t="s">
        <v>692</v>
      </c>
      <c r="I188" s="281" t="s">
        <v>688</v>
      </c>
      <c r="J188" s="281"/>
      <c r="K188" s="329"/>
    </row>
    <row r="189" s="1" customFormat="1" ht="15" customHeight="1">
      <c r="B189" s="306"/>
      <c r="C189" s="342" t="s">
        <v>693</v>
      </c>
      <c r="D189" s="281"/>
      <c r="E189" s="281"/>
      <c r="F189" s="304" t="s">
        <v>613</v>
      </c>
      <c r="G189" s="281"/>
      <c r="H189" s="281" t="s">
        <v>694</v>
      </c>
      <c r="I189" s="281" t="s">
        <v>695</v>
      </c>
      <c r="J189" s="343" t="s">
        <v>696</v>
      </c>
      <c r="K189" s="329"/>
    </row>
    <row r="190" s="1" customFormat="1" ht="15" customHeight="1">
      <c r="B190" s="306"/>
      <c r="C190" s="342" t="s">
        <v>49</v>
      </c>
      <c r="D190" s="281"/>
      <c r="E190" s="281"/>
      <c r="F190" s="304" t="s">
        <v>607</v>
      </c>
      <c r="G190" s="281"/>
      <c r="H190" s="278" t="s">
        <v>697</v>
      </c>
      <c r="I190" s="281" t="s">
        <v>698</v>
      </c>
      <c r="J190" s="281"/>
      <c r="K190" s="329"/>
    </row>
    <row r="191" s="1" customFormat="1" ht="15" customHeight="1">
      <c r="B191" s="306"/>
      <c r="C191" s="342" t="s">
        <v>699</v>
      </c>
      <c r="D191" s="281"/>
      <c r="E191" s="281"/>
      <c r="F191" s="304" t="s">
        <v>607</v>
      </c>
      <c r="G191" s="281"/>
      <c r="H191" s="281" t="s">
        <v>700</v>
      </c>
      <c r="I191" s="281" t="s">
        <v>642</v>
      </c>
      <c r="J191" s="281"/>
      <c r="K191" s="329"/>
    </row>
    <row r="192" s="1" customFormat="1" ht="15" customHeight="1">
      <c r="B192" s="306"/>
      <c r="C192" s="342" t="s">
        <v>701</v>
      </c>
      <c r="D192" s="281"/>
      <c r="E192" s="281"/>
      <c r="F192" s="304" t="s">
        <v>607</v>
      </c>
      <c r="G192" s="281"/>
      <c r="H192" s="281" t="s">
        <v>702</v>
      </c>
      <c r="I192" s="281" t="s">
        <v>642</v>
      </c>
      <c r="J192" s="281"/>
      <c r="K192" s="329"/>
    </row>
    <row r="193" s="1" customFormat="1" ht="15" customHeight="1">
      <c r="B193" s="306"/>
      <c r="C193" s="342" t="s">
        <v>703</v>
      </c>
      <c r="D193" s="281"/>
      <c r="E193" s="281"/>
      <c r="F193" s="304" t="s">
        <v>613</v>
      </c>
      <c r="G193" s="281"/>
      <c r="H193" s="281" t="s">
        <v>704</v>
      </c>
      <c r="I193" s="281" t="s">
        <v>642</v>
      </c>
      <c r="J193" s="281"/>
      <c r="K193" s="329"/>
    </row>
    <row r="194" s="1" customFormat="1" ht="15" customHeight="1">
      <c r="B194" s="335"/>
      <c r="C194" s="344"/>
      <c r="D194" s="315"/>
      <c r="E194" s="315"/>
      <c r="F194" s="315"/>
      <c r="G194" s="315"/>
      <c r="H194" s="315"/>
      <c r="I194" s="315"/>
      <c r="J194" s="315"/>
      <c r="K194" s="336"/>
    </row>
    <row r="195" s="1" customFormat="1" ht="18.75" customHeight="1">
      <c r="B195" s="317"/>
      <c r="C195" s="327"/>
      <c r="D195" s="327"/>
      <c r="E195" s="327"/>
      <c r="F195" s="337"/>
      <c r="G195" s="327"/>
      <c r="H195" s="327"/>
      <c r="I195" s="327"/>
      <c r="J195" s="327"/>
      <c r="K195" s="317"/>
    </row>
    <row r="196" s="1" customFormat="1" ht="18.75" customHeight="1">
      <c r="B196" s="317"/>
      <c r="C196" s="327"/>
      <c r="D196" s="327"/>
      <c r="E196" s="327"/>
      <c r="F196" s="337"/>
      <c r="G196" s="327"/>
      <c r="H196" s="327"/>
      <c r="I196" s="327"/>
      <c r="J196" s="327"/>
      <c r="K196" s="317"/>
    </row>
    <row r="197" s="1" customFormat="1" ht="18.75" customHeight="1">
      <c r="B197" s="289"/>
      <c r="C197" s="289"/>
      <c r="D197" s="289"/>
      <c r="E197" s="289"/>
      <c r="F197" s="289"/>
      <c r="G197" s="289"/>
      <c r="H197" s="289"/>
      <c r="I197" s="289"/>
      <c r="J197" s="289"/>
      <c r="K197" s="289"/>
    </row>
    <row r="198" s="1" customFormat="1" ht="13.5">
      <c r="B198" s="268"/>
      <c r="C198" s="269"/>
      <c r="D198" s="269"/>
      <c r="E198" s="269"/>
      <c r="F198" s="269"/>
      <c r="G198" s="269"/>
      <c r="H198" s="269"/>
      <c r="I198" s="269"/>
      <c r="J198" s="269"/>
      <c r="K198" s="270"/>
    </row>
    <row r="199" s="1" customFormat="1" ht="21">
      <c r="B199" s="271"/>
      <c r="C199" s="272" t="s">
        <v>705</v>
      </c>
      <c r="D199" s="272"/>
      <c r="E199" s="272"/>
      <c r="F199" s="272"/>
      <c r="G199" s="272"/>
      <c r="H199" s="272"/>
      <c r="I199" s="272"/>
      <c r="J199" s="272"/>
      <c r="K199" s="273"/>
    </row>
    <row r="200" s="1" customFormat="1" ht="25.5" customHeight="1">
      <c r="B200" s="271"/>
      <c r="C200" s="345" t="s">
        <v>706</v>
      </c>
      <c r="D200" s="345"/>
      <c r="E200" s="345"/>
      <c r="F200" s="345" t="s">
        <v>707</v>
      </c>
      <c r="G200" s="346"/>
      <c r="H200" s="345" t="s">
        <v>708</v>
      </c>
      <c r="I200" s="345"/>
      <c r="J200" s="345"/>
      <c r="K200" s="273"/>
    </row>
    <row r="201" s="1" customFormat="1" ht="5.25" customHeight="1">
      <c r="B201" s="306"/>
      <c r="C201" s="301"/>
      <c r="D201" s="301"/>
      <c r="E201" s="301"/>
      <c r="F201" s="301"/>
      <c r="G201" s="327"/>
      <c r="H201" s="301"/>
      <c r="I201" s="301"/>
      <c r="J201" s="301"/>
      <c r="K201" s="329"/>
    </row>
    <row r="202" s="1" customFormat="1" ht="15" customHeight="1">
      <c r="B202" s="306"/>
      <c r="C202" s="281" t="s">
        <v>698</v>
      </c>
      <c r="D202" s="281"/>
      <c r="E202" s="281"/>
      <c r="F202" s="304" t="s">
        <v>50</v>
      </c>
      <c r="G202" s="281"/>
      <c r="H202" s="281" t="s">
        <v>709</v>
      </c>
      <c r="I202" s="281"/>
      <c r="J202" s="281"/>
      <c r="K202" s="329"/>
    </row>
    <row r="203" s="1" customFormat="1" ht="15" customHeight="1">
      <c r="B203" s="306"/>
      <c r="C203" s="281"/>
      <c r="D203" s="281"/>
      <c r="E203" s="281"/>
      <c r="F203" s="304" t="s">
        <v>51</v>
      </c>
      <c r="G203" s="281"/>
      <c r="H203" s="281" t="s">
        <v>710</v>
      </c>
      <c r="I203" s="281"/>
      <c r="J203" s="281"/>
      <c r="K203" s="329"/>
    </row>
    <row r="204" s="1" customFormat="1" ht="15" customHeight="1">
      <c r="B204" s="306"/>
      <c r="C204" s="281"/>
      <c r="D204" s="281"/>
      <c r="E204" s="281"/>
      <c r="F204" s="304" t="s">
        <v>54</v>
      </c>
      <c r="G204" s="281"/>
      <c r="H204" s="281" t="s">
        <v>711</v>
      </c>
      <c r="I204" s="281"/>
      <c r="J204" s="281"/>
      <c r="K204" s="329"/>
    </row>
    <row r="205" s="1" customFormat="1" ht="15" customHeight="1">
      <c r="B205" s="306"/>
      <c r="C205" s="281"/>
      <c r="D205" s="281"/>
      <c r="E205" s="281"/>
      <c r="F205" s="304" t="s">
        <v>52</v>
      </c>
      <c r="G205" s="281"/>
      <c r="H205" s="281" t="s">
        <v>712</v>
      </c>
      <c r="I205" s="281"/>
      <c r="J205" s="281"/>
      <c r="K205" s="329"/>
    </row>
    <row r="206" s="1" customFormat="1" ht="15" customHeight="1">
      <c r="B206" s="306"/>
      <c r="C206" s="281"/>
      <c r="D206" s="281"/>
      <c r="E206" s="281"/>
      <c r="F206" s="304" t="s">
        <v>53</v>
      </c>
      <c r="G206" s="281"/>
      <c r="H206" s="281" t="s">
        <v>713</v>
      </c>
      <c r="I206" s="281"/>
      <c r="J206" s="281"/>
      <c r="K206" s="329"/>
    </row>
    <row r="207" s="1" customFormat="1" ht="15" customHeight="1">
      <c r="B207" s="306"/>
      <c r="C207" s="281"/>
      <c r="D207" s="281"/>
      <c r="E207" s="281"/>
      <c r="F207" s="304"/>
      <c r="G207" s="281"/>
      <c r="H207" s="281"/>
      <c r="I207" s="281"/>
      <c r="J207" s="281"/>
      <c r="K207" s="329"/>
    </row>
    <row r="208" s="1" customFormat="1" ht="15" customHeight="1">
      <c r="B208" s="306"/>
      <c r="C208" s="281" t="s">
        <v>654</v>
      </c>
      <c r="D208" s="281"/>
      <c r="E208" s="281"/>
      <c r="F208" s="304" t="s">
        <v>547</v>
      </c>
      <c r="G208" s="281"/>
      <c r="H208" s="281" t="s">
        <v>714</v>
      </c>
      <c r="I208" s="281"/>
      <c r="J208" s="281"/>
      <c r="K208" s="329"/>
    </row>
    <row r="209" s="1" customFormat="1" ht="15" customHeight="1">
      <c r="B209" s="306"/>
      <c r="C209" s="281"/>
      <c r="D209" s="281"/>
      <c r="E209" s="281"/>
      <c r="F209" s="304" t="s">
        <v>550</v>
      </c>
      <c r="G209" s="281"/>
      <c r="H209" s="281" t="s">
        <v>551</v>
      </c>
      <c r="I209" s="281"/>
      <c r="J209" s="281"/>
      <c r="K209" s="329"/>
    </row>
    <row r="210" s="1" customFormat="1" ht="15" customHeight="1">
      <c r="B210" s="306"/>
      <c r="C210" s="281"/>
      <c r="D210" s="281"/>
      <c r="E210" s="281"/>
      <c r="F210" s="304" t="s">
        <v>86</v>
      </c>
      <c r="G210" s="281"/>
      <c r="H210" s="281" t="s">
        <v>715</v>
      </c>
      <c r="I210" s="281"/>
      <c r="J210" s="281"/>
      <c r="K210" s="329"/>
    </row>
    <row r="211" s="1" customFormat="1" ht="15" customHeight="1">
      <c r="B211" s="347"/>
      <c r="C211" s="281"/>
      <c r="D211" s="281"/>
      <c r="E211" s="281"/>
      <c r="F211" s="304" t="s">
        <v>552</v>
      </c>
      <c r="G211" s="342"/>
      <c r="H211" s="333" t="s">
        <v>553</v>
      </c>
      <c r="I211" s="333"/>
      <c r="J211" s="333"/>
      <c r="K211" s="348"/>
    </row>
    <row r="212" s="1" customFormat="1" ht="15" customHeight="1">
      <c r="B212" s="347"/>
      <c r="C212" s="281"/>
      <c r="D212" s="281"/>
      <c r="E212" s="281"/>
      <c r="F212" s="304" t="s">
        <v>91</v>
      </c>
      <c r="G212" s="342"/>
      <c r="H212" s="333" t="s">
        <v>716</v>
      </c>
      <c r="I212" s="333"/>
      <c r="J212" s="333"/>
      <c r="K212" s="348"/>
    </row>
    <row r="213" s="1" customFormat="1" ht="15" customHeight="1">
      <c r="B213" s="347"/>
      <c r="C213" s="281"/>
      <c r="D213" s="281"/>
      <c r="E213" s="281"/>
      <c r="F213" s="304"/>
      <c r="G213" s="342"/>
      <c r="H213" s="333"/>
      <c r="I213" s="333"/>
      <c r="J213" s="333"/>
      <c r="K213" s="348"/>
    </row>
    <row r="214" s="1" customFormat="1" ht="15" customHeight="1">
      <c r="B214" s="347"/>
      <c r="C214" s="281" t="s">
        <v>678</v>
      </c>
      <c r="D214" s="281"/>
      <c r="E214" s="281"/>
      <c r="F214" s="304">
        <v>1</v>
      </c>
      <c r="G214" s="342"/>
      <c r="H214" s="333" t="s">
        <v>717</v>
      </c>
      <c r="I214" s="333"/>
      <c r="J214" s="333"/>
      <c r="K214" s="348"/>
    </row>
    <row r="215" s="1" customFormat="1" ht="15" customHeight="1">
      <c r="B215" s="347"/>
      <c r="C215" s="281"/>
      <c r="D215" s="281"/>
      <c r="E215" s="281"/>
      <c r="F215" s="304">
        <v>2</v>
      </c>
      <c r="G215" s="342"/>
      <c r="H215" s="333" t="s">
        <v>718</v>
      </c>
      <c r="I215" s="333"/>
      <c r="J215" s="333"/>
      <c r="K215" s="348"/>
    </row>
    <row r="216" s="1" customFormat="1" ht="15" customHeight="1">
      <c r="B216" s="347"/>
      <c r="C216" s="281"/>
      <c r="D216" s="281"/>
      <c r="E216" s="281"/>
      <c r="F216" s="304">
        <v>3</v>
      </c>
      <c r="G216" s="342"/>
      <c r="H216" s="333" t="s">
        <v>719</v>
      </c>
      <c r="I216" s="333"/>
      <c r="J216" s="333"/>
      <c r="K216" s="348"/>
    </row>
    <row r="217" s="1" customFormat="1" ht="15" customHeight="1">
      <c r="B217" s="347"/>
      <c r="C217" s="281"/>
      <c r="D217" s="281"/>
      <c r="E217" s="281"/>
      <c r="F217" s="304">
        <v>4</v>
      </c>
      <c r="G217" s="342"/>
      <c r="H217" s="333" t="s">
        <v>720</v>
      </c>
      <c r="I217" s="333"/>
      <c r="J217" s="333"/>
      <c r="K217" s="348"/>
    </row>
    <row r="218" s="1" customFormat="1" ht="12.75" customHeight="1">
      <c r="B218" s="349"/>
      <c r="C218" s="350"/>
      <c r="D218" s="350"/>
      <c r="E218" s="350"/>
      <c r="F218" s="350"/>
      <c r="G218" s="350"/>
      <c r="H218" s="350"/>
      <c r="I218" s="350"/>
      <c r="J218" s="350"/>
      <c r="K218" s="35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LucinkaNB\lucinka</dc:creator>
  <cp:lastModifiedBy>LucinkaNB\lucinka</cp:lastModifiedBy>
  <dcterms:created xsi:type="dcterms:W3CDTF">2023-05-12T08:04:12Z</dcterms:created>
  <dcterms:modified xsi:type="dcterms:W3CDTF">2023-05-12T08:04:19Z</dcterms:modified>
</cp:coreProperties>
</file>