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100" activeTab="0"/>
  </bookViews>
  <sheets>
    <sheet name="SOUHRNNÝ LIST STAVBY" sheetId="2" r:id="rId1"/>
    <sheet name="KRYCÍ LIST" sheetId="4" r:id="rId2"/>
    <sheet name="REKAPITULACE" sheetId="5" r:id="rId3"/>
    <sheet name="ROZPOČET" sheetId="6" r:id="rId4"/>
  </sheets>
  <definedNames/>
  <calcPr calcId="162913"/>
</workbook>
</file>

<file path=xl/sharedStrings.xml><?xml version="1.0" encoding="utf-8"?>
<sst xmlns="http://schemas.openxmlformats.org/spreadsheetml/2006/main" count="1335" uniqueCount="680">
  <si>
    <t>Cenová úroveň : 2022/II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</si>
  <si>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</si>
  <si>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</si>
  <si>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</si>
  <si>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</si>
  <si>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</si>
  <si>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</si>
  <si>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</si>
  <si>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</si>
  <si>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</si>
  <si>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</si>
  <si>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</si>
  <si>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</si>
  <si>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</si>
  <si>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</si>
  <si>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</si>
  <si>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</si>
  <si>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</si>
  <si>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</si>
  <si>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</si>
  <si>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</si>
  <si>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</si>
  <si>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</si>
  <si>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</si>
  <si>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</si>
  <si>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</si>
  <si>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1</t>
  </si>
  <si>
    <t>Zemní práce:</t>
  </si>
  <si>
    <t>C-111212111-0</t>
  </si>
  <si>
    <t>ODSTR NEVH DREVIN V -1M +PAREZ ROVINA</t>
  </si>
  <si>
    <t>M2</t>
  </si>
  <si>
    <t>C-111251111-0</t>
  </si>
  <si>
    <t>DRCENI VETVI PRUMERU DO 10 CM</t>
  </si>
  <si>
    <t>M3</t>
  </si>
  <si>
    <t>ZEMNÍ PRÁCE CELKEM</t>
  </si>
  <si>
    <t>oddíl 94</t>
  </si>
  <si>
    <t>Lešení a stavební výtahy:</t>
  </si>
  <si>
    <t>C-941941051-0</t>
  </si>
  <si>
    <t>MTZ LESENI LEH RAD PRIME S 1,5M H 10M</t>
  </si>
  <si>
    <t>C-941941391-0</t>
  </si>
  <si>
    <t>PRIPL ZK MESIC POUZ LESENI K POL 1051</t>
  </si>
  <si>
    <t>C-941941851-0</t>
  </si>
  <si>
    <t>DMTZ LESENI L RAD PRIME S 1,5M H 10M</t>
  </si>
  <si>
    <t>C-941991011-0</t>
  </si>
  <si>
    <t>MTZ OCHRANNE SITE LESENI H DO 10M</t>
  </si>
  <si>
    <t>C-941991191-0</t>
  </si>
  <si>
    <t>PRIPL ZK MESIC POUZITI LES SITE H 10M</t>
  </si>
  <si>
    <t>C-941991811-0</t>
  </si>
  <si>
    <t>DMTZ OCHRANNE SITE LESENI H DO 10M</t>
  </si>
  <si>
    <t>C-944941103-0</t>
  </si>
  <si>
    <t>OCHRANNE ZABRADLI NA LESENI 2-TYCOVE</t>
  </si>
  <si>
    <t>M</t>
  </si>
  <si>
    <t>C-998009101-0</t>
  </si>
  <si>
    <t>PRESUN HMOT LESENI SAMOSTAT BUDOVANE</t>
  </si>
  <si>
    <t>T</t>
  </si>
  <si>
    <t>LEŠENÍ A STAVEBNÍ VÝTAHY CELKEM</t>
  </si>
  <si>
    <t>oddíl 96</t>
  </si>
  <si>
    <t>Bourání konstrukcí:</t>
  </si>
  <si>
    <t>BOURANI KCI ZDENYCH Z KAM/CI/B PROKL</t>
  </si>
  <si>
    <t>C-961021311-0</t>
  </si>
  <si>
    <t>BOURANI ZAKLADU ZDIVO KAMENNE</t>
  </si>
  <si>
    <t>C-961053111-0</t>
  </si>
  <si>
    <t>ODBOURANI VRCH VRSTVY PODZEM STENY BZ</t>
  </si>
  <si>
    <t>C-962031133-0</t>
  </si>
  <si>
    <t>C-962032231-0</t>
  </si>
  <si>
    <t>C-962032254-0</t>
  </si>
  <si>
    <t>C-962032641-0</t>
  </si>
  <si>
    <t>BOURANI ZDIVO KOMIN NADSTR CI MC</t>
  </si>
  <si>
    <t>C-963021433-0</t>
  </si>
  <si>
    <t>BOURANI KLENBY KAMENNE MVC TL DO 25CM</t>
  </si>
  <si>
    <t>C-963031432-0</t>
  </si>
  <si>
    <t>C-963053935-0</t>
  </si>
  <si>
    <t>BOURANI SCHOD RAMENA BZ OBOUSTR ZAZD</t>
  </si>
  <si>
    <t>C-963053937-0</t>
  </si>
  <si>
    <t>C-963054949-0</t>
  </si>
  <si>
    <t>BOURANI SCHODNIC Z BETONU ZELEZOVEHO</t>
  </si>
  <si>
    <t>C-964011211-0</t>
  </si>
  <si>
    <t>BOURANI PREKLADU BZ PREF 3M 50kg/m</t>
  </si>
  <si>
    <t>C-964011231-0</t>
  </si>
  <si>
    <t>BOURANI PREKLADU BZ PREF 3M 150kg/m</t>
  </si>
  <si>
    <t>C-964025111-0</t>
  </si>
  <si>
    <t>BOURANI KLENBOVE PASY KAMENNE LIBOV F</t>
  </si>
  <si>
    <t>C-964035111-0</t>
  </si>
  <si>
    <t>C-964061331-0</t>
  </si>
  <si>
    <t>KS</t>
  </si>
  <si>
    <t>C-964061341-0</t>
  </si>
  <si>
    <t>UVOLN ZHLAVI TRAMU ZE ZDI CIH 0,05M2-</t>
  </si>
  <si>
    <t>C-965043341-0</t>
  </si>
  <si>
    <t>BOUR PODKLAD B S POTEREM TL 10CM 4M2-</t>
  </si>
  <si>
    <t>C-965045293-0</t>
  </si>
  <si>
    <t>C-965081113-0</t>
  </si>
  <si>
    <t>BOUR DLAZEB Z DLAZDIC PUDNICH PL 1M2-</t>
  </si>
  <si>
    <t>C-965081813-0</t>
  </si>
  <si>
    <t>BOUR DLAZEB Z DLAZDIC OSTAT 1CM- 1M2-</t>
  </si>
  <si>
    <t>C-965082923-0</t>
  </si>
  <si>
    <t>ODSTR NASYPU TL -10CM PLOCHY 2M2-</t>
  </si>
  <si>
    <t>C-965082933-0</t>
  </si>
  <si>
    <t>ODSTR NASYPU TL -20CM PLOCHY 2M2-</t>
  </si>
  <si>
    <t>C-965083932-0</t>
  </si>
  <si>
    <t>ODSTR NASYPU MEZI TRAMY TL -20CM</t>
  </si>
  <si>
    <t>C-965083941-0</t>
  </si>
  <si>
    <t>ODSTR NASYPU MEZI TRAMY TL 20CM-</t>
  </si>
  <si>
    <t>C-966008111-0</t>
  </si>
  <si>
    <t>C-966013121-0</t>
  </si>
  <si>
    <t>BOUR CAST RIMS TVARN TL 15 VYLOZ 25CM</t>
  </si>
  <si>
    <t>C-966031313-0</t>
  </si>
  <si>
    <t>C-966078805-0</t>
  </si>
  <si>
    <t>ODSTR ZABRADLI OCEL ZE ZDI -50kg/m</t>
  </si>
  <si>
    <t>C-966079871-0</t>
  </si>
  <si>
    <t>PRERUSENI OCEL PROFILU PRUREZU 4CM2</t>
  </si>
  <si>
    <t>C-966111112-0</t>
  </si>
  <si>
    <t>BOUR SACHET PREFA BP VNE OBJEM -1M3</t>
  </si>
  <si>
    <t>C-966131111-0</t>
  </si>
  <si>
    <t>BOUR SACHET Z CI BET VNE OBJEM -0,5M3</t>
  </si>
  <si>
    <t>ODSTR PARAPETU TERACOVYCH S DO 30CM</t>
  </si>
  <si>
    <t>C-968061112-0</t>
  </si>
  <si>
    <t>VYVESENI KRIDEL OKEN DREVENYCH 1,5M2</t>
  </si>
  <si>
    <t>C-968061113-0</t>
  </si>
  <si>
    <t>VYVESENI KRIDEL OKEN DREVENYCH 1,5M2-</t>
  </si>
  <si>
    <t>C-968061125-0</t>
  </si>
  <si>
    <t>VYVESENI KRIDEL DVERI DREVENYCH 2M2</t>
  </si>
  <si>
    <t>C-968062355-0</t>
  </si>
  <si>
    <t>ODSTR RAMU OKEN DREV ZDVOJENYCH 2M2</t>
  </si>
  <si>
    <t>C-968062455-0</t>
  </si>
  <si>
    <t>ODSTR DVERNICH ZARUBNI DREVENYCH 2M2</t>
  </si>
  <si>
    <t>C-968065112-0</t>
  </si>
  <si>
    <t>ODSTR PARAPETU DREVENYCH S DO 20CM</t>
  </si>
  <si>
    <t>C-969011121-0</t>
  </si>
  <si>
    <t>DMTZ POTRUBI VODOVOD/PLYN DN DO 52MM</t>
  </si>
  <si>
    <t>C-969021111-0</t>
  </si>
  <si>
    <t>DMTZ POTRUBI KANALIZACNI DN DO 100MM</t>
  </si>
  <si>
    <t>C-969021121-0</t>
  </si>
  <si>
    <t>DMTZ POTRUBI KANALIZACNI DN DO 200MM</t>
  </si>
  <si>
    <t>C-976074141-0</t>
  </si>
  <si>
    <t>VYB KOTEVNICH ZELEZ ZDI BETON/KAMENNE</t>
  </si>
  <si>
    <t>C-976082141-0</t>
  </si>
  <si>
    <t>VYBOUR OBJIMKY,DRZAKU,VESAKU ZDI B</t>
  </si>
  <si>
    <t>C-978011191-0</t>
  </si>
  <si>
    <t>OTLUC OMITKY MV VC VNIT STROPU 100%</t>
  </si>
  <si>
    <t>C-978012191-0</t>
  </si>
  <si>
    <t>OTLUC OMITKY RAKOS VNIT STROPU 100%</t>
  </si>
  <si>
    <t>C-978013191-0</t>
  </si>
  <si>
    <t>OTLUC OMITKY MV VC VNIT STEN 100%</t>
  </si>
  <si>
    <t>C-978059531-0</t>
  </si>
  <si>
    <t>ODSEK OBKLADU KERAM VNITRNICH PL 2M2-</t>
  </si>
  <si>
    <t>C-979011111-0</t>
  </si>
  <si>
    <t>C-979011121-0</t>
  </si>
  <si>
    <t>C-979081105-0</t>
  </si>
  <si>
    <t>NAKLADKA DO KONTEJN STROJ STAVEB SUTI</t>
  </si>
  <si>
    <t>C-979081131-0</t>
  </si>
  <si>
    <t>SKLADKOVNE TRIDENA SUT [BET-CI-KERAM]</t>
  </si>
  <si>
    <t>C-979081133-0</t>
  </si>
  <si>
    <t>C-979081148-0</t>
  </si>
  <si>
    <t>SKLADKOVNE KERAMIKA</t>
  </si>
  <si>
    <t>C-979083117-0</t>
  </si>
  <si>
    <t>C-979083191-0</t>
  </si>
  <si>
    <t>PRIPL ZKD 1000M VODOR PREMIST 6000M-</t>
  </si>
  <si>
    <t>C-979093111-0</t>
  </si>
  <si>
    <t>PSV:</t>
  </si>
  <si>
    <t>oddíl 712</t>
  </si>
  <si>
    <t>Povlakové krytiny:</t>
  </si>
  <si>
    <t>C-712999991-0</t>
  </si>
  <si>
    <t>HOD</t>
  </si>
  <si>
    <t>POVLAKOVÉ KRYTINY CELKEM</t>
  </si>
  <si>
    <t>oddíl 713</t>
  </si>
  <si>
    <t>Izolace tepelné:</t>
  </si>
  <si>
    <t>C-713190813-0</t>
  </si>
  <si>
    <t>ODSTR IZOL VRSTVY SKVARA TL DO 15CM</t>
  </si>
  <si>
    <t>C-713999991-0</t>
  </si>
  <si>
    <t>IZOLACE TEPELNÉ CELKEM</t>
  </si>
  <si>
    <t>oddíl 762</t>
  </si>
  <si>
    <t>Konstrukce tesařské:</t>
  </si>
  <si>
    <t>C-762311811-0</t>
  </si>
  <si>
    <t>DMTZ TESAR KOTEVNICH ZELEZ HMOT -5kg</t>
  </si>
  <si>
    <t>C-762331812-0</t>
  </si>
  <si>
    <t>DMTZ TESAR KROV VAZANY F -224cm2</t>
  </si>
  <si>
    <t>C-762331813-0</t>
  </si>
  <si>
    <t>DMTZ TESAR KROV VAZANY F -288cm2</t>
  </si>
  <si>
    <t>C-762331814-0</t>
  </si>
  <si>
    <t>DMTZ TESAR KROV VAZANY F -450cm2</t>
  </si>
  <si>
    <t>C-762342812-0</t>
  </si>
  <si>
    <t>DMTZ LATOVANI STRECH ROZTEC -50cm</t>
  </si>
  <si>
    <t>C-762522812-0</t>
  </si>
  <si>
    <t>DMTZ TESAR PODLAH +POLST PRK TL -50mm</t>
  </si>
  <si>
    <t>C-762811811-0</t>
  </si>
  <si>
    <t>DMTZ TESAR ZAKLOP PRKNA HRUBA</t>
  </si>
  <si>
    <t>C-762822830-0</t>
  </si>
  <si>
    <t>DMTZ TESAR STROPNIC F -450cm2</t>
  </si>
  <si>
    <t>C-762841812-0</t>
  </si>
  <si>
    <t>DMTZ TESAR PODHLEDU PRKNA S OMITKOU</t>
  </si>
  <si>
    <t>C-762842811-0</t>
  </si>
  <si>
    <t>DMTZ TESAR PODBITI Z PRKEN</t>
  </si>
  <si>
    <t>C-762999991-0</t>
  </si>
  <si>
    <t>HZS PRACE TESARSKE</t>
  </si>
  <si>
    <t>KONSTRUKCE TESAŘSKÉ CELKEM</t>
  </si>
  <si>
    <t>oddíl 764</t>
  </si>
  <si>
    <t>Konstrukce klempířské:</t>
  </si>
  <si>
    <t>C-764311821-0</t>
  </si>
  <si>
    <t>DMTZ KLEMP ZASTR HLAD 1000 30S 25M2</t>
  </si>
  <si>
    <t>C-764339841-0</t>
  </si>
  <si>
    <t>DMTZ KLEMP LEMU KOMIN HLAD HREBEN 45S</t>
  </si>
  <si>
    <t>C-764345832-0</t>
  </si>
  <si>
    <t>DMTZ KLEMP VENTIL NASTAV D -150 45S</t>
  </si>
  <si>
    <t>C-764352811-0</t>
  </si>
  <si>
    <t>DMTZ KLEMP ZLAB PULKR RS 330 45S</t>
  </si>
  <si>
    <t>C-764359811-0</t>
  </si>
  <si>
    <t>DMTZ KLEMP KOTLIKU KONIC D -150 45S</t>
  </si>
  <si>
    <t>C-764410850-0</t>
  </si>
  <si>
    <t>DMTZ KLEMP OPLECH PARAPETU RS 330</t>
  </si>
  <si>
    <t>C-764454803-0</t>
  </si>
  <si>
    <t>DMTZ KLEMP ODPADNICH TRUB KRUH D 150</t>
  </si>
  <si>
    <t>C-764999991-0</t>
  </si>
  <si>
    <t>HZS PRACE KLEMPIRSKE</t>
  </si>
  <si>
    <t>KONSTRUKCE KLEMPÍŘSKÉ CELKEM</t>
  </si>
  <si>
    <t>oddíl 765</t>
  </si>
  <si>
    <t>Tvrdé krytiny:</t>
  </si>
  <si>
    <t>C-765312810-0</t>
  </si>
  <si>
    <t>DMTZ KRYT DRAZK NA SUCHO DO SUTI</t>
  </si>
  <si>
    <t>C-765312891-0</t>
  </si>
  <si>
    <t>PRIPL SKL 45ST- DMTZ DRAZK DO SUTI</t>
  </si>
  <si>
    <t>C-765318861-0</t>
  </si>
  <si>
    <t>DMTZ HREB/NAROZI MAL ZVETR DO SUTI</t>
  </si>
  <si>
    <t>C-765318891-0</t>
  </si>
  <si>
    <t>PRIPL SKL 45ST- DMTZ HREBEN DO SUTI</t>
  </si>
  <si>
    <t>C-765999991-0</t>
  </si>
  <si>
    <t>HZS PRACE POKRYVACSKE TVRDYCH KRYTIN</t>
  </si>
  <si>
    <t>TVRDÉ KRYTINY CELKEM</t>
  </si>
  <si>
    <t>oddíl 766</t>
  </si>
  <si>
    <t>Konstrukce truhlářské:</t>
  </si>
  <si>
    <t>C-766219842-0</t>
  </si>
  <si>
    <t>C-766999991-0</t>
  </si>
  <si>
    <t>HZS PRACE TRUHLARSKE</t>
  </si>
  <si>
    <t>KONSTRUKCE TRUHLÁŘSKÉ CELKEM</t>
  </si>
  <si>
    <t>oddíl 767</t>
  </si>
  <si>
    <t>Kovové doplňkové konstrukce:</t>
  </si>
  <si>
    <t>C-767226820-0</t>
  </si>
  <si>
    <t>DMTZ ZABR MADEL SCHODIST SVAROVANYCH</t>
  </si>
  <si>
    <t>C-767392802-0</t>
  </si>
  <si>
    <t>DMTZ PLECH KRYTIN STRECH SROUBOVANYCH</t>
  </si>
  <si>
    <t>C-767999992-0</t>
  </si>
  <si>
    <t>HZS PRACE ZAMECNICKE OPRAV A UDRZBY</t>
  </si>
  <si>
    <t>KOVOVÉ DOPLŇKOVÉ KONSTRUKCE CELKEM</t>
  </si>
  <si>
    <t>oddíl 771</t>
  </si>
  <si>
    <t>Podlahy z dlaždic:</t>
  </si>
  <si>
    <t>C-771999991-0</t>
  </si>
  <si>
    <t>HZS PRACE DLAZDICSKE VNITRNI</t>
  </si>
  <si>
    <t>PODLAHY Z DLAŽDIC CELKEM</t>
  </si>
  <si>
    <t>oddíl 775</t>
  </si>
  <si>
    <t>Podlahy parketové a plovoucí:</t>
  </si>
  <si>
    <t>C-775530850-0</t>
  </si>
  <si>
    <t>DMTZ PODLAH PALUBKOVYCH SROUBOVANYCH</t>
  </si>
  <si>
    <t>C-775999991-0</t>
  </si>
  <si>
    <t>HZS PRACE PODLAHARSKE SKLADANYCH KRYT</t>
  </si>
  <si>
    <t>PODLAHY PARKETOVÉ A PLOVOUCÍ CELKEM</t>
  </si>
  <si>
    <t>oddíl 776</t>
  </si>
  <si>
    <t>Podlahy povlakové:</t>
  </si>
  <si>
    <t>C-776401800-0</t>
  </si>
  <si>
    <t>ODSTRAN PODLAH SOKLIK/LISTA PRYZ/PVC</t>
  </si>
  <si>
    <t>C-776511820-0</t>
  </si>
  <si>
    <t>ODSTRANENI PODLAH POVLAK LEP +PODLOZ</t>
  </si>
  <si>
    <t>C-776999991-0</t>
  </si>
  <si>
    <t>HZS PRACE PODLAHARSKE POVLAK KRYTIN</t>
  </si>
  <si>
    <t>PODLAHY POVLAKOVÉ CELKEM</t>
  </si>
  <si>
    <t>oddíl 781</t>
  </si>
  <si>
    <t>Obklady:</t>
  </si>
  <si>
    <t>C-781999991-0</t>
  </si>
  <si>
    <t>HZS PRACE OBKLADACSKE VNITRNI</t>
  </si>
  <si>
    <t>OBKLADY CELKEM</t>
  </si>
  <si>
    <t>oddíl 787</t>
  </si>
  <si>
    <t>Zasklívání:</t>
  </si>
  <si>
    <t>C-787600801-0</t>
  </si>
  <si>
    <t>C-787600802-0</t>
  </si>
  <si>
    <t>VYSKL OKEN A DVERI PLOCHY DO 3M2</t>
  </si>
  <si>
    <t>C-787601822-0</t>
  </si>
  <si>
    <t>VYSKL OKEN/DV PRIPL ZA AL LISTY 2STR</t>
  </si>
  <si>
    <t>C-787999991-0</t>
  </si>
  <si>
    <t>HZS PRACE SKLENARSKE</t>
  </si>
  <si>
    <t>ZASKLÍVÁNÍ CELKEM</t>
  </si>
  <si>
    <t>INSTALACE:</t>
  </si>
  <si>
    <t>oddíl 721</t>
  </si>
  <si>
    <t>Kanalizace vnitřní:</t>
  </si>
  <si>
    <t>C-721171803-0</t>
  </si>
  <si>
    <t>DMTZ POTRUBI KANAL VNITR PLAST -D 75</t>
  </si>
  <si>
    <t>C-721171808-0</t>
  </si>
  <si>
    <t>DMTZ POTRUBI KANAL VNITR PLAST -D 114</t>
  </si>
  <si>
    <t>C-721210823-0</t>
  </si>
  <si>
    <t>DMTZ VTOK STRESNI DN 125</t>
  </si>
  <si>
    <t>C-721220802-0</t>
  </si>
  <si>
    <t>DMTZ UZAVER ZAPACHOVY DO DN 100</t>
  </si>
  <si>
    <t>C-721999991-0</t>
  </si>
  <si>
    <t>HZS PRACE INSTALATERSKE KANALIZACNI</t>
  </si>
  <si>
    <t>KANALIZACE VNITŘNÍ CELKEM</t>
  </si>
  <si>
    <t>oddíl 722</t>
  </si>
  <si>
    <t>Vodovod vnitřní:</t>
  </si>
  <si>
    <t>C-722220872-0</t>
  </si>
  <si>
    <t>C-722220873-0</t>
  </si>
  <si>
    <t>DMTZ ARMATUR VODOV 2ZAVIT+SR DO DN 25</t>
  </si>
  <si>
    <t>C-722220875-0</t>
  </si>
  <si>
    <t>DMTZ ARMATUR VODOV 2ZAVIT+SR DO DN 50</t>
  </si>
  <si>
    <t>C-722260801-0</t>
  </si>
  <si>
    <t>DMTZ VODOMER PRIRUBOVY DN 50</t>
  </si>
  <si>
    <t>C-722999991-0</t>
  </si>
  <si>
    <t>HZS PRACE INSTALATERSKE VODOVODNI</t>
  </si>
  <si>
    <t>VODOVOD VNITŘNÍ CELKEM</t>
  </si>
  <si>
    <t>oddíl 723</t>
  </si>
  <si>
    <t>Plynovod vnitřní:</t>
  </si>
  <si>
    <t>SOUB</t>
  </si>
  <si>
    <t>C-723260802-0</t>
  </si>
  <si>
    <t>DMTZ PLYNOMERU PS 20/30 PL 4</t>
  </si>
  <si>
    <t>C-723999991-0</t>
  </si>
  <si>
    <t>HZS PRACE INSTALATERSKE PLYNOVODNI</t>
  </si>
  <si>
    <t>PLYNOVOD VNITŘNÍ CELKEM</t>
  </si>
  <si>
    <t>oddíl 725</t>
  </si>
  <si>
    <t>Zařizovací předměty ZTI:</t>
  </si>
  <si>
    <t>C-725662810-0</t>
  </si>
  <si>
    <t>DMTZ INFRAZARICE ELEKTRICKEHO</t>
  </si>
  <si>
    <t>C-725810811-0</t>
  </si>
  <si>
    <t>DMTZ VENTILU VYTOKOVYCH NASTENNYCH</t>
  </si>
  <si>
    <t>C-725810812-0</t>
  </si>
  <si>
    <t>DMTZ VENTILU VYTOKOVYCH STOJANKOVYCH</t>
  </si>
  <si>
    <t>C-725820801-0</t>
  </si>
  <si>
    <t>DMTZ BATERIE NASTENNE</t>
  </si>
  <si>
    <t>C-725840850-0</t>
  </si>
  <si>
    <t>DMTZ BATERIE SPRCH DIFERENC DN 20x25</t>
  </si>
  <si>
    <t>C-725850800-0</t>
  </si>
  <si>
    <t>DMTZ ODPADNICH VENTILU</t>
  </si>
  <si>
    <t>C-725991812-0</t>
  </si>
  <si>
    <t>DMTZ KONZOL PRO POTRUBI ZDVOJENYCH</t>
  </si>
  <si>
    <t>C-725999991-0</t>
  </si>
  <si>
    <t>HZS MONTAZE ZARIZOVACICH PREDMETU ZTI</t>
  </si>
  <si>
    <t>ZAŘIZOVACÍ PŘEDMĚTY ZTI CELKEM</t>
  </si>
  <si>
    <t>oddíl 735</t>
  </si>
  <si>
    <t>Otopná tělesa:</t>
  </si>
  <si>
    <t>C-735121810-0</t>
  </si>
  <si>
    <t>C-735999991-0</t>
  </si>
  <si>
    <t>HZS MONTAZE OTOPNYCH TELES</t>
  </si>
  <si>
    <t>OTOPNÁ TĚLESA CELKEM</t>
  </si>
  <si>
    <t>MONTÁŽNÍ PRÁCE:</t>
  </si>
  <si>
    <t>oddíl M21</t>
  </si>
  <si>
    <t>Montáže silnoproud:</t>
  </si>
  <si>
    <t>M-21-0</t>
  </si>
  <si>
    <t>M-210040511-0</t>
  </si>
  <si>
    <t>UKONCENI VODICU BANDAZOVANIM</t>
  </si>
  <si>
    <t>M-210220501-0</t>
  </si>
  <si>
    <t>M21</t>
  </si>
  <si>
    <t>MONTÁŽE SILNOPROUD CELKEM</t>
  </si>
  <si>
    <t>oddíl M46</t>
  </si>
  <si>
    <t>Zemní práce prováděné při externích montážích:</t>
  </si>
  <si>
    <t>M-460270103-0</t>
  </si>
  <si>
    <t>M-460300001-0</t>
  </si>
  <si>
    <t>ZAHRN RYH STROJNE VE MESTE</t>
  </si>
  <si>
    <t>M-460300006-0</t>
  </si>
  <si>
    <t>HUTNENI ZEMINY DO 20cm</t>
  </si>
  <si>
    <t>M-460620011-0</t>
  </si>
  <si>
    <t>PROVIZORNI UPRAVA TERENU ZEMINA TR 1</t>
  </si>
  <si>
    <t>M-460650001-0</t>
  </si>
  <si>
    <t>M-460650015-0</t>
  </si>
  <si>
    <t>M-460700001-0</t>
  </si>
  <si>
    <t>M46</t>
  </si>
  <si>
    <t>ZEMNÍ PRÁCE PŘI EXTERNÍCH MONTÁŽÍCH CELKEM</t>
  </si>
  <si>
    <t>Základní rozpočtové náklady stav. objektu celkem (bez DPH) :</t>
  </si>
  <si>
    <t>Oddíl</t>
  </si>
  <si>
    <t>Název oddílu / řemeslného oboru</t>
  </si>
  <si>
    <t>CENA BEZ DPH</t>
  </si>
  <si>
    <t>Celkem</t>
  </si>
  <si>
    <t>Zemní práce</t>
  </si>
  <si>
    <t>Lešení a stavební výtahy</t>
  </si>
  <si>
    <t>Bourání konstrukcí</t>
  </si>
  <si>
    <t>HSV CELKEM</t>
  </si>
  <si>
    <t>Povlakové krytiny</t>
  </si>
  <si>
    <t>Izolace tepelné</t>
  </si>
  <si>
    <t>Konstrukce tesařské</t>
  </si>
  <si>
    <t>Konstrukce klempířské</t>
  </si>
  <si>
    <t>Tvrdé krytiny</t>
  </si>
  <si>
    <t>Konstrukce truhlářské</t>
  </si>
  <si>
    <t>Kovové doplňkové konstrukce</t>
  </si>
  <si>
    <t>Podlahy z dlaždic</t>
  </si>
  <si>
    <t>Podlahy parketové a plovoucí</t>
  </si>
  <si>
    <t>Podlahy povlakové</t>
  </si>
  <si>
    <t>Obklady</t>
  </si>
  <si>
    <t>Zasklívání</t>
  </si>
  <si>
    <t>PSV CELKEM</t>
  </si>
  <si>
    <t>Zdravotně technické instalace</t>
  </si>
  <si>
    <t>Ústřední vytápění</t>
  </si>
  <si>
    <t>INSTALACE CELKEM</t>
  </si>
  <si>
    <t>Montáže silnoproud</t>
  </si>
  <si>
    <t>Zemní práce prováděné při externích montážích</t>
  </si>
  <si>
    <t>MONTÁŽNÍ PRÁCE CELKEM</t>
  </si>
  <si>
    <t>Základní rozpočtové náklady stavebního objektu celkem</t>
  </si>
  <si>
    <t>Kód objektu:</t>
  </si>
  <si>
    <t>Název objektu:</t>
  </si>
  <si>
    <t>JKSO:</t>
  </si>
  <si>
    <t>Cenová úroveň:</t>
  </si>
  <si>
    <t>SO-01</t>
  </si>
  <si>
    <t/>
  </si>
  <si>
    <t>2022/II</t>
  </si>
  <si>
    <t>Kód stavby:</t>
  </si>
  <si>
    <t>Název stavby:</t>
  </si>
  <si>
    <t>SKP:</t>
  </si>
  <si>
    <t>Účelová M.J:</t>
  </si>
  <si>
    <t>Projektant:</t>
  </si>
  <si>
    <t>Objednatel:</t>
  </si>
  <si>
    <t>Počet listů:</t>
  </si>
  <si>
    <t>Zpracovatel: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</si>
  <si>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</si>
  <si>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</si>
  <si>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</si>
  <si>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</si>
  <si>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</si>
  <si>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</si>
  <si>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</si>
  <si>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</si>
  <si>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</si>
  <si>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</si>
  <si>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</si>
  <si>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</si>
  <si>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</si>
  <si>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</si>
  <si>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</si>
  <si>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</si>
  <si>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</si>
  <si>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</si>
  <si>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</si>
  <si>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</si>
  <si>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</si>
  <si>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</si>
  <si>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</si>
  <si>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</si>
  <si>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</si>
  <si>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</si>
  <si>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</si>
  <si>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Kompletační činnost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</si>
  <si>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</si>
  <si>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</si>
  <si>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</si>
  <si>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</si>
  <si>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</si>
  <si>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</si>
  <si>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</si>
  <si>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</si>
  <si>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</si>
  <si>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</si>
  <si>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</si>
  <si>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</si>
  <si>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</si>
  <si>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</si>
  <si>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</si>
  <si>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</si>
  <si>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</si>
  <si>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</si>
  <si>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 xml:space="preserve">Kód stavby : </t>
  </si>
  <si>
    <t xml:space="preserve">Název stavby : </t>
  </si>
  <si>
    <t xml:space="preserve">Datum: 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</si>
  <si>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</si>
  <si>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</si>
  <si>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</si>
  <si>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</si>
  <si>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</si>
  <si>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</si>
  <si>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</si>
  <si>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</si>
  <si>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</si>
  <si>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</si>
  <si>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</si>
  <si>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</si>
  <si>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</si>
  <si>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</si>
  <si>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 xml:space="preserve">Stavba :  - Bytový dům Školská čp. 162, Kolín </t>
  </si>
  <si>
    <t>Objekt : SO-01 - Bourací práce bytového domu na parc. č. stav. 980</t>
  </si>
  <si>
    <t>Stavba :  - Bytový dům Školská čp. 162, Kolín</t>
  </si>
  <si>
    <t>Bytový dům Školská čp. 162, Kolín</t>
  </si>
  <si>
    <t>Bourací práce bytového domu na parc. č. stav. 980</t>
  </si>
  <si>
    <t xml:space="preserve">výměry= </t>
  </si>
  <si>
    <t>m2</t>
  </si>
  <si>
    <t>m3</t>
  </si>
  <si>
    <t>VÝKOPY A ZAJIŠTĚNÍ IS VE VYKOP KOMP CHRAN DN 60-200</t>
  </si>
  <si>
    <t>R-130901109-R</t>
  </si>
  <si>
    <t>m</t>
  </si>
  <si>
    <t>t</t>
  </si>
  <si>
    <t>1.NP nad suerénem 0,15*(10,9*2+18,65*2+3,5+1,25)</t>
  </si>
  <si>
    <t>R-960211259-R</t>
  </si>
  <si>
    <t xml:space="preserve">ubourání hlavy kamenné zdi 22,7*0,8*0,6 </t>
  </si>
  <si>
    <t>překlady a věnce 0,60*(10,9*2+18,65*2+3,5*2+1,5*2)*0,25</t>
  </si>
  <si>
    <t>BOURANI PRICEK Z CIHEL MVC TL DO 18CM</t>
  </si>
  <si>
    <t>1.NP = 3,0*(4,82+4,52+4,82+4,55+2,2+1,7+2,15)</t>
  </si>
  <si>
    <t>2.NP = 2,7*(4,72*2+4,42*2+5*1,25+1,0*2+2,2*2+1,7*2)</t>
  </si>
  <si>
    <t>1.NP = 3,0*(10,9*2+18,65*2+3,5)*0,60</t>
  </si>
  <si>
    <t>1.NP = 3,0*(18,60+10,35+2,6+2,2)*0,32</t>
  </si>
  <si>
    <t>2.NP = 2,7*(19,0*2+10,9+10,8+3,5)*0,70</t>
  </si>
  <si>
    <t>2.NP = 2,7*(19,0+4,4+4,4+4,7+2,7+3,1)*0,30</t>
  </si>
  <si>
    <t xml:space="preserve">BOURANI ZDIVO Z CIHEL PAL CP20 MV MVC </t>
  </si>
  <si>
    <t xml:space="preserve">BOURANI ZDIVO Z CIHEL CP/NEPALEN TVÁRN CD MC OBEZD TRÁMŮ A POZEDNIC </t>
  </si>
  <si>
    <t>2*0,90*0,45*14,10</t>
  </si>
  <si>
    <t>0,45*0,45*14,10</t>
  </si>
  <si>
    <t>nad suterénem kamenná klenba tl. 15 m 0,15*147,17</t>
  </si>
  <si>
    <t>BOURANI ŠTÍTOVÉ ZDI CIHELN MV MVC TL DO 15CM</t>
  </si>
  <si>
    <t>2*10,9*4/2</t>
  </si>
  <si>
    <t>4*1,5*6,0</t>
  </si>
  <si>
    <t>BOURANI SCHOD PODEST BZ NA SCHODNICI</t>
  </si>
  <si>
    <t>2*1,5*3,0</t>
  </si>
  <si>
    <t>2*6*2</t>
  </si>
  <si>
    <t>nadokenní a nadedveřní dl. 1,25m tl. 0,32*(16+6+14+6)</t>
  </si>
  <si>
    <t>nadokenní a nadedveřní dl. 1,8m tl. 0,60*(2+2+1)</t>
  </si>
  <si>
    <t xml:space="preserve">ubourání kamen zdi hraniční do výšky (2,50-1,70) m v dl. 3,55*0,30  </t>
  </si>
  <si>
    <t>BOURANI KLENBOVE PASY KAMEN BLOKY LIBOV F</t>
  </si>
  <si>
    <t>zdivo sousedn. pozemek 3,60*0,30*0,85</t>
  </si>
  <si>
    <t>UVOLNĚNÍ ZHLAVI TRAMU ZE ZDI CIH KAPSY 0,05M2</t>
  </si>
  <si>
    <t>ks</t>
  </si>
  <si>
    <t xml:space="preserve">stropní trámy 2*21 ks pro 1. a 2.NP </t>
  </si>
  <si>
    <t>pozednice 4ks+vaznice 4ks</t>
  </si>
  <si>
    <t>1.NP byty - potěry pod dlažbou a podl. 284,32*0,10</t>
  </si>
  <si>
    <t>2.NP chodby - potěry pod dlažbou  125,21*0,10</t>
  </si>
  <si>
    <t>bývalé WC přístavek 21,30*0,10</t>
  </si>
  <si>
    <t xml:space="preserve">PŘÍPLATEK ZA ŘEZÁNÍ BETIN VRSTVY DO 10CM </t>
  </si>
  <si>
    <t>(114,30+162,12+180)*0,15</t>
  </si>
  <si>
    <t>nad 2.NP půdní zásyp pod půdovkami mezi trámy 177,50*0,20 tl.</t>
  </si>
  <si>
    <t>nad 1.NP zásyp mezi trámy stropu tl. 20 cm 163,98m2</t>
  </si>
  <si>
    <t>nad 2.NP zásyp mezi trámy stropu tl. 20 cm 168,35m2</t>
  </si>
  <si>
    <t>BOURANI TRUB PROPUSTKU TRUB ZTI DO DN 300</t>
  </si>
  <si>
    <t>2+2</t>
  </si>
  <si>
    <t>2*19,2+2*10,9</t>
  </si>
  <si>
    <t>část ciheln zdiva kůlny ohradní zdivo na hranici pozemku 22,8*0,8</t>
  </si>
  <si>
    <t>BOUR CAST OHRADN ZDIVA CI VYLOZ 25CM TL 30CM</t>
  </si>
  <si>
    <t>4*5,60</t>
  </si>
  <si>
    <t>10*4</t>
  </si>
  <si>
    <t xml:space="preserve">1 soubor ZTI kanál </t>
  </si>
  <si>
    <t xml:space="preserve">1 soubor ZTI vodovod </t>
  </si>
  <si>
    <t>vnější okno altern. plech r.š. 250 mm 14+16</t>
  </si>
  <si>
    <t>R-968015217-R</t>
  </si>
  <si>
    <t>14+16+2+2+1</t>
  </si>
  <si>
    <t xml:space="preserve">ks </t>
  </si>
  <si>
    <t>1030*1800*16+1030*1850*14+1500*1850*2</t>
  </si>
  <si>
    <t>13+6+2</t>
  </si>
  <si>
    <t>16+14+1,50*2</t>
  </si>
  <si>
    <t xml:space="preserve">VYKLIZENI A UMÍSTĚNÍ PONECH STAVEB SUTI TŘÍDĚNÉ STROJNÍ MANIPULACE DO SUTERÉNU OBJEKTU - 3,400M </t>
  </si>
  <si>
    <t>suť na místě  - viz objem v ploše 1.PP (40,92+66,71)*2,8 = suť 227,71 m3, hmotnot 227,71*1,700= 387,105t</t>
  </si>
  <si>
    <t>R-977911119-R</t>
  </si>
  <si>
    <t>2.NP=55,88+26,42+54,85+15,61</t>
  </si>
  <si>
    <t>společ.prostory=125,21+21,3</t>
  </si>
  <si>
    <t>suterén=40,29+66,71+16,15+16,63+18,43</t>
  </si>
  <si>
    <t>1.NP=40,29+53,23+53,65</t>
  </si>
  <si>
    <t>1.NP=92,69*2</t>
  </si>
  <si>
    <t>2.NP=79,53*2</t>
  </si>
  <si>
    <t xml:space="preserve">společn.prostory=125,21*2 </t>
  </si>
  <si>
    <t>sociálky 10*1,20*1,5+5*0,80*1,5+4*0,85*2,0=30,8</t>
  </si>
  <si>
    <t>1.NP+2.NP=125,21+15,61+21,3</t>
  </si>
  <si>
    <t>SVISLA DOPR SUTI+HMOT SHOZ Z 2.NP</t>
  </si>
  <si>
    <t>1249,39/2=627,695</t>
  </si>
  <si>
    <t>PRIPL ZKD PODLAZI SVISLE DOPRAVY POUŽITÍ SHOZU</t>
  </si>
  <si>
    <t>R-979021119-R</t>
  </si>
  <si>
    <t>SKLADKOVNE NEBEZPECNY ODPAD [PVC]</t>
  </si>
  <si>
    <t>podlahovina 0,575</t>
  </si>
  <si>
    <t>obklady a dlažby=2,094+7,988</t>
  </si>
  <si>
    <t>VODOR PREMIST KONTEJNER SUTI SKLADKA 6000M</t>
  </si>
  <si>
    <t xml:space="preserve">hod </t>
  </si>
  <si>
    <t>2.NP+půda 147,17+177,5</t>
  </si>
  <si>
    <t>hod</t>
  </si>
  <si>
    <t>HZS PRACE BOURÁNÍ POKRYVACSKE PRÁCE</t>
  </si>
  <si>
    <t>HZS PRACE BOURÁNÍ TEPEL IZOLACI</t>
  </si>
  <si>
    <t>2*10+4*2</t>
  </si>
  <si>
    <t>krokve 140/150mm = 21,0*2*7,5m</t>
  </si>
  <si>
    <t>pozednice a vazné trámy 200/200mm = 19,2*2+5*10,9</t>
  </si>
  <si>
    <t>vaznice, sloupky a vzpěry 170/170mm = 4,20*5*2+5*2*1m, 2,2*5*2+19,2*2m</t>
  </si>
  <si>
    <t>1.NP=205,4</t>
  </si>
  <si>
    <t>2.NP=198,8</t>
  </si>
  <si>
    <t>1.NP=284,32</t>
  </si>
  <si>
    <t>2.NP=162,12</t>
  </si>
  <si>
    <t>stropní trámy 200/200mm a 1,0m =2*20,0*10,5</t>
  </si>
  <si>
    <t>204,5+204,5-5,6=403,4</t>
  </si>
  <si>
    <t>bývalě WC 2*7,5</t>
  </si>
  <si>
    <t xml:space="preserve">SKLADKOVNE DŘEVO TRÁMY </t>
  </si>
  <si>
    <t>obor 762 = 56,781</t>
  </si>
  <si>
    <t>2*2,55</t>
  </si>
  <si>
    <t>10,9+10,9+3,25</t>
  </si>
  <si>
    <t>40,0*1,1+2*1,5</t>
  </si>
  <si>
    <t>2*6,35+2,1</t>
  </si>
  <si>
    <t>plocha střechy 19,2*7,5*2</t>
  </si>
  <si>
    <t>C-979081149-0</t>
  </si>
  <si>
    <t>C-979081150-0</t>
  </si>
  <si>
    <t>obor 765 = 12,538</t>
  </si>
  <si>
    <t xml:space="preserve">SKLADKOVNE DŘEVO PÁLENÁ KRYTINA DO SUTI </t>
  </si>
  <si>
    <t>4*5,5</t>
  </si>
  <si>
    <t>bývalé WC plech 9,0</t>
  </si>
  <si>
    <t>180,0m2</t>
  </si>
  <si>
    <t>2*2*(4,5*2+3,5*2)</t>
  </si>
  <si>
    <t>1.NP 15*1,03*1,8+2*1,5*1,8</t>
  </si>
  <si>
    <t>2.NP 14*1,03*1,8+1*1,5*1,8</t>
  </si>
  <si>
    <t>VYSKL OKEN A DVERI PLOCHY DO 2M2</t>
  </si>
  <si>
    <t>1.PP  5*1,08*1,5</t>
  </si>
  <si>
    <t>2*2*5</t>
  </si>
  <si>
    <t xml:space="preserve">subdodavatelsky objedn. správce AG Energie Kolín </t>
  </si>
  <si>
    <t xml:space="preserve">soub </t>
  </si>
  <si>
    <t>soub</t>
  </si>
  <si>
    <t>5*2</t>
  </si>
  <si>
    <t>(3+12+10)*1,50*0,65</t>
  </si>
  <si>
    <t>zpevněná plocha vjezdu štěrkem fr. 16-32mm plochy 15,0m2</t>
  </si>
  <si>
    <t>R-119251119-R</t>
  </si>
  <si>
    <t xml:space="preserve">NAVEZENÍ SUTI TŘÍD NA PLOCHU DVORA VČ. ROZHRNUTÍ A HUTNĚNÍ PO VRST 20 CM </t>
  </si>
  <si>
    <t xml:space="preserve">dvůr pl. 140,0 - výška suti 1,20m, manipulace do 10m  </t>
  </si>
  <si>
    <t>Zařízení staveniště GZS</t>
  </si>
  <si>
    <t xml:space="preserve">Provoz investora </t>
  </si>
  <si>
    <t>DMTŽ VODOVODNÍ PŘÍPOJKY 1" ZEMNÍ PRÁCE OBOR M46</t>
  </si>
  <si>
    <t>R-722220869-R</t>
  </si>
  <si>
    <t>R-723110809-R</t>
  </si>
  <si>
    <t>DMTZ PLYN PŘÍPOJKY NTL PLYNOVOD 6/4" POTR OCEL</t>
  </si>
  <si>
    <t xml:space="preserve">dl. přípojky cca 2,0m odpojení subdod VSK Kolín  </t>
  </si>
  <si>
    <t xml:space="preserve">dl. přípojky cca 3,0m odpojení AG Energie Kolín </t>
  </si>
  <si>
    <t>R-721110809-R</t>
  </si>
  <si>
    <t>DMTŽ KANAL PŘÍPOJKY DN 125 ZEMNÍ PRÁCE VIZ OBOR M46</t>
  </si>
  <si>
    <t xml:space="preserve">SOUB </t>
  </si>
  <si>
    <t xml:space="preserve">DMTŽ ELEKTO - VČ. ROZVODY NN (3X380V) </t>
  </si>
  <si>
    <t>PODKLADOVA VRSTVA RECYKLAT</t>
  </si>
  <si>
    <t xml:space="preserve">frakce recyklat 16-32 mm panel plocha 25,0m2 hl. 0,40m </t>
  </si>
  <si>
    <t>Petr Nobilis, Nebovidy</t>
  </si>
  <si>
    <t xml:space="preserve">Město Kolín </t>
  </si>
  <si>
    <t xml:space="preserve">Ladislav Vokoun, Kutná Hora </t>
  </si>
  <si>
    <t xml:space="preserve">ve VŘ </t>
  </si>
  <si>
    <t>plocha dvora 40,0m2</t>
  </si>
  <si>
    <t>dvůr pl. 40,0 - výška náletu 1,20 m, 1m3 = objem 0,10m3</t>
  </si>
  <si>
    <t>výkopy pro IS odpojení - NN, plyn, voda a kanalizace 6,0*0,8*1,5</t>
  </si>
  <si>
    <t>21,0*10,0</t>
  </si>
  <si>
    <t>1 měsíc - 21,0*10,0</t>
  </si>
  <si>
    <t>plocha zábradlí s podlahou 21,0</t>
  </si>
  <si>
    <t>podélné nadezdívky 2*19,2*2*0,15*0,30*2</t>
  </si>
  <si>
    <t>půda 177,50m2</t>
  </si>
  <si>
    <t>SBIRANI KAMENE A CIHEL ZE SUTI S OCISTENIM</t>
  </si>
  <si>
    <t>z množství z 1.-2.NP zdiva a klenby v 1.PP 312,347*2,1</t>
  </si>
  <si>
    <t xml:space="preserve">627,695 - ponechaná suť (82*0,40+140*1,2)=200,8m3*1,9 = - 381,52t </t>
  </si>
  <si>
    <t>246,175*10 ( Radim do 16 km)</t>
  </si>
  <si>
    <t>DMTZ ZABRADLÍ MADEL KOVOVYCH SIKMYCH</t>
  </si>
  <si>
    <t xml:space="preserve">dl. přípojky cca 2,0m odpojení AG Energie Kolín </t>
  </si>
  <si>
    <t>DMTZ OTOP TELES WAW TOPIDLA</t>
  </si>
  <si>
    <t>hutnění 82,0*0,40m3</t>
  </si>
  <si>
    <t>OCHRANA PROTI POŠKOZENÍ A VYBUDOVÁNÍ PILÍŘE HUP/REG</t>
  </si>
  <si>
    <t xml:space="preserve">OCHRANA ODPOJENÍ PROTI POŠKOZENÍ </t>
  </si>
  <si>
    <t>OCHRANA ODPOJEN KABELŮ NN ROZVODŮ V NOVÉM PILÍŘI RZ</t>
  </si>
  <si>
    <t xml:space="preserve">DEMONT NN ZABEZPEČENÍ RZ </t>
  </si>
  <si>
    <t>DMTŽ PŘIPOJ SÍTÍ PILIRU SR 4,2x SR5,3xSR5</t>
  </si>
  <si>
    <t>výkopy minimál na hranici pozemku do 6,0m3</t>
  </si>
  <si>
    <t>6*1,2*0,8</t>
  </si>
  <si>
    <t>ZPEVNĚNÍ PLOCHY PRO PRIJEZDOVA CESTA DO 4 M</t>
  </si>
  <si>
    <t>C-767511820-0</t>
  </si>
  <si>
    <t>MTŽ OPLOCENÍ STROJ PLETIVO V -200CM OKO 50*50MM</t>
  </si>
  <si>
    <t>H-31327205-1</t>
  </si>
  <si>
    <t>PLETIVO PZ+PVC POPLAST DEKOR 180 CM 50*50*2,5MM</t>
  </si>
  <si>
    <t>62*1,04=64,48</t>
  </si>
  <si>
    <t>H-31686523-1</t>
  </si>
  <si>
    <t>SLOUPEK PLOT ZINK POPLAST 1,5/58MM 200CM</t>
  </si>
  <si>
    <t xml:space="preserve">62+2 ks sloupky + 6 ks šikné vzpěry </t>
  </si>
  <si>
    <t>C-767225110-0</t>
  </si>
  <si>
    <t>MTZ OCEL SLOUPKU PLOTOVÝ VÝŠ 200 CM PR 55MM</t>
  </si>
  <si>
    <t>62+6 ks do beton lože C16/20</t>
  </si>
  <si>
    <t>speciál práce 20</t>
  </si>
  <si>
    <t>speciál práce 15</t>
  </si>
  <si>
    <t>speciál práce 10</t>
  </si>
  <si>
    <t>specíál práce 10</t>
  </si>
  <si>
    <t>vnitřní speciál práce 20</t>
  </si>
  <si>
    <t>vnitřní speciál práce 10</t>
  </si>
  <si>
    <t>vytříděná suť ( kámen a cihla k recyklaci k dalšímu použití ) 1238,588</t>
  </si>
  <si>
    <t>ULOZENI VYTŘÍDĚNÉ SUTI BEZ ZHUTNENI</t>
  </si>
  <si>
    <t>NAKLADKA DO KONTEJN STROJNĚ STAVEB SUTI</t>
  </si>
  <si>
    <t>C-979081104-0</t>
  </si>
  <si>
    <t xml:space="preserve">dl. přípojky NN cca 2,0m odpojení ČEZ,alt. sudod.   </t>
  </si>
  <si>
    <t xml:space="preserve">ÚPRAVA PLOCHY SJEZDU PRO GZS VOZIDLA ZÁSYP SUTÍ </t>
  </si>
  <si>
    <t>M-210040512-R</t>
  </si>
  <si>
    <t>R-723150801-R</t>
  </si>
  <si>
    <t>vybudování prefa pilíře pro ukončení plynu v nice</t>
  </si>
  <si>
    <t xml:space="preserve">ukončení kabelů v novém prefa pilíři el. sitě NN </t>
  </si>
  <si>
    <t xml:space="preserve">Bytový dům Školská čp. 162, Kolín, parc.č. 980, k.ú. Kolín </t>
  </si>
  <si>
    <t xml:space="preserve">OST VRN zábor chodníku  </t>
  </si>
  <si>
    <t xml:space="preserve">DIO značení - 1 měsíc </t>
  </si>
  <si>
    <t>VÝKAZ VÝMĚR</t>
  </si>
  <si>
    <t>REKAPITULACE VÝKAZU</t>
  </si>
  <si>
    <t>KRYCÍ LIST VÝKAZU</t>
  </si>
  <si>
    <t>R-723960899-R</t>
  </si>
  <si>
    <t>VYBUDOVÁNÍ NOVÉ PLYN PŘÍPOJKY NTL V DL. 5,0 M DO NOVÉ HUP</t>
  </si>
  <si>
    <t xml:space="preserve">agregovaná položka obsahuje řezání živice 2x5,0m, výkop pro přípojku v profilu 0,80*1,20 m v dl. 5,0 m, plyn.potrubí NTL 40 mm, zásyp pískem do výšky 30 cm, zásyp zeminou, obnova povrchu asfalt živicí tl. 2x5cm, koordinace se správci sítí GasNet dle situace stavby ( chodník a vozovka )  </t>
  </si>
  <si>
    <t xml:space="preserve">subdodavatelsky objedn. správce GasNet alt. VSK  Kolín </t>
  </si>
  <si>
    <t>28.5.2023</t>
  </si>
  <si>
    <t>Datum zpracování : 28.5.2023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</si>
</sst>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"/>
    <numFmt numFmtId="166" formatCode="0.000"/>
    <numFmt numFmtId="167" formatCode="0.0"/>
  </numFmts>
  <fonts count="16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3"/>
      <name val="Arial"/>
      <family val="2"/>
    </font>
    <font>
      <sz val="7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i/>
      <sz val="7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hair"/>
      <top style="thin"/>
      <bottom/>
    </border>
    <border>
      <left style="thin"/>
      <right style="hair"/>
      <top style="thin"/>
      <bottom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3" fontId="6" fillId="2" borderId="14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0" fontId="5" fillId="2" borderId="16" xfId="0" applyFont="1" applyFill="1" applyBorder="1"/>
    <xf numFmtId="0" fontId="6" fillId="2" borderId="17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0" borderId="2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0" fillId="0" borderId="0" xfId="0" applyFont="1"/>
    <xf numFmtId="0" fontId="10" fillId="2" borderId="29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49" fontId="0" fillId="2" borderId="3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10" fillId="2" borderId="34" xfId="0" applyFont="1" applyFill="1" applyBorder="1" applyAlignment="1">
      <alignment horizontal="left" vertical="center"/>
    </xf>
    <xf numFmtId="0" fontId="2" fillId="3" borderId="0" xfId="0" applyFont="1" applyFill="1"/>
    <xf numFmtId="0" fontId="3" fillId="3" borderId="0" xfId="0" applyFont="1" applyFill="1"/>
    <xf numFmtId="0" fontId="0" fillId="3" borderId="0" xfId="0" applyFont="1" applyFill="1"/>
    <xf numFmtId="0" fontId="2" fillId="3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6" fillId="3" borderId="35" xfId="0" applyFont="1" applyFill="1" applyBorder="1"/>
    <xf numFmtId="0" fontId="6" fillId="3" borderId="42" xfId="0" applyFont="1" applyFill="1" applyBorder="1"/>
    <xf numFmtId="0" fontId="6" fillId="3" borderId="42" xfId="0" applyFont="1" applyFill="1" applyBorder="1" applyAlignment="1">
      <alignment vertical="center"/>
    </xf>
    <xf numFmtId="0" fontId="6" fillId="3" borderId="43" xfId="0" applyFont="1" applyFill="1" applyBorder="1"/>
    <xf numFmtId="0" fontId="6" fillId="3" borderId="44" xfId="0" applyFont="1" applyFill="1" applyBorder="1"/>
    <xf numFmtId="0" fontId="6" fillId="3" borderId="45" xfId="0" applyFont="1" applyFill="1" applyBorder="1"/>
    <xf numFmtId="0" fontId="6" fillId="3" borderId="0" xfId="0" applyFont="1" applyFill="1"/>
    <xf numFmtId="0" fontId="6" fillId="3" borderId="46" xfId="0" applyFont="1" applyFill="1" applyBorder="1"/>
    <xf numFmtId="0" fontId="6" fillId="3" borderId="10" xfId="0" applyFont="1" applyFill="1" applyBorder="1"/>
    <xf numFmtId="0" fontId="6" fillId="3" borderId="1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1" xfId="0" applyFont="1" applyFill="1" applyBorder="1"/>
    <xf numFmtId="0" fontId="6" fillId="3" borderId="47" xfId="0" applyFont="1" applyFill="1" applyBorder="1"/>
    <xf numFmtId="165" fontId="6" fillId="3" borderId="48" xfId="0" applyNumberFormat="1" applyFont="1" applyFill="1" applyBorder="1" applyAlignment="1">
      <alignment vertical="center"/>
    </xf>
    <xf numFmtId="0" fontId="6" fillId="3" borderId="49" xfId="0" applyFont="1" applyFill="1" applyBorder="1"/>
    <xf numFmtId="165" fontId="6" fillId="3" borderId="0" xfId="0" applyNumberFormat="1" applyFont="1" applyFill="1" applyBorder="1" applyAlignment="1">
      <alignment vertical="center"/>
    </xf>
    <xf numFmtId="164" fontId="6" fillId="3" borderId="50" xfId="0" applyNumberFormat="1" applyFont="1" applyFill="1" applyBorder="1" applyAlignment="1">
      <alignment vertical="center"/>
    </xf>
    <xf numFmtId="0" fontId="0" fillId="3" borderId="51" xfId="0" applyFill="1" applyBorder="1"/>
    <xf numFmtId="0" fontId="0" fillId="3" borderId="0" xfId="0" applyFill="1"/>
    <xf numFmtId="4" fontId="6" fillId="3" borderId="11" xfId="0" applyNumberFormat="1" applyFont="1" applyFill="1" applyBorder="1"/>
    <xf numFmtId="0" fontId="6" fillId="3" borderId="52" xfId="0" applyFont="1" applyFill="1" applyBorder="1"/>
    <xf numFmtId="0" fontId="6" fillId="3" borderId="53" xfId="0" applyFont="1" applyFill="1" applyBorder="1"/>
    <xf numFmtId="0" fontId="6" fillId="3" borderId="54" xfId="0" applyFont="1" applyFill="1" applyBorder="1" applyAlignment="1">
      <alignment vertical="center"/>
    </xf>
    <xf numFmtId="0" fontId="6" fillId="3" borderId="54" xfId="0" applyFont="1" applyFill="1" applyBorder="1"/>
    <xf numFmtId="0" fontId="6" fillId="3" borderId="55" xfId="0" applyFont="1" applyFill="1" applyBorder="1"/>
    <xf numFmtId="0" fontId="6" fillId="3" borderId="55" xfId="0" applyFont="1" applyFill="1" applyBorder="1" applyAlignment="1">
      <alignment horizontal="right" vertical="center"/>
    </xf>
    <xf numFmtId="0" fontId="6" fillId="3" borderId="55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right" vertical="center"/>
    </xf>
    <xf numFmtId="0" fontId="2" fillId="3" borderId="55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left" vertical="center" wrapText="1"/>
    </xf>
    <xf numFmtId="0" fontId="7" fillId="3" borderId="55" xfId="0" applyFont="1" applyFill="1" applyBorder="1" applyAlignment="1">
      <alignment horizontal="center" vertical="center"/>
    </xf>
    <xf numFmtId="4" fontId="2" fillId="3" borderId="55" xfId="0" applyNumberFormat="1" applyFont="1" applyFill="1" applyBorder="1" applyAlignment="1">
      <alignment vertical="center"/>
    </xf>
    <xf numFmtId="165" fontId="2" fillId="3" borderId="55" xfId="0" applyNumberFormat="1" applyFont="1" applyFill="1" applyBorder="1" applyAlignment="1">
      <alignment vertical="center"/>
    </xf>
    <xf numFmtId="164" fontId="2" fillId="3" borderId="55" xfId="0" applyNumberFormat="1" applyFont="1" applyFill="1" applyBorder="1" applyAlignment="1">
      <alignment vertical="center"/>
    </xf>
    <xf numFmtId="0" fontId="11" fillId="3" borderId="55" xfId="0" applyFont="1" applyFill="1" applyBorder="1" applyAlignment="1">
      <alignment horizontal="right" vertical="center"/>
    </xf>
    <xf numFmtId="0" fontId="11" fillId="3" borderId="55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center" vertical="center"/>
    </xf>
    <xf numFmtId="4" fontId="11" fillId="3" borderId="55" xfId="0" applyNumberFormat="1" applyFont="1" applyFill="1" applyBorder="1" applyAlignment="1">
      <alignment vertical="center"/>
    </xf>
    <xf numFmtId="165" fontId="6" fillId="3" borderId="55" xfId="0" applyNumberFormat="1" applyFont="1" applyFill="1" applyBorder="1" applyAlignment="1">
      <alignment vertical="center"/>
    </xf>
    <xf numFmtId="166" fontId="2" fillId="3" borderId="55" xfId="0" applyNumberFormat="1" applyFont="1" applyFill="1" applyBorder="1" applyAlignment="1">
      <alignment vertical="center"/>
    </xf>
    <xf numFmtId="164" fontId="11" fillId="3" borderId="55" xfId="0" applyNumberFormat="1" applyFont="1" applyFill="1" applyBorder="1" applyAlignment="1">
      <alignment horizontal="left" vertical="center" wrapText="1"/>
    </xf>
    <xf numFmtId="164" fontId="11" fillId="3" borderId="55" xfId="0" applyNumberFormat="1" applyFont="1" applyFill="1" applyBorder="1" applyAlignment="1">
      <alignment vertical="center"/>
    </xf>
    <xf numFmtId="164" fontId="6" fillId="3" borderId="55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167" fontId="2" fillId="3" borderId="55" xfId="0" applyNumberFormat="1" applyFont="1" applyFill="1" applyBorder="1" applyAlignment="1">
      <alignment vertical="center"/>
    </xf>
    <xf numFmtId="167" fontId="11" fillId="3" borderId="55" xfId="0" applyNumberFormat="1" applyFont="1" applyFill="1" applyBorder="1" applyAlignment="1">
      <alignment vertical="center"/>
    </xf>
    <xf numFmtId="2" fontId="2" fillId="3" borderId="55" xfId="0" applyNumberFormat="1" applyFont="1" applyFill="1" applyBorder="1" applyAlignment="1">
      <alignment vertical="center"/>
    </xf>
    <xf numFmtId="2" fontId="11" fillId="3" borderId="55" xfId="0" applyNumberFormat="1" applyFont="1" applyFill="1" applyBorder="1" applyAlignment="1">
      <alignment vertical="center"/>
    </xf>
    <xf numFmtId="166" fontId="11" fillId="3" borderId="55" xfId="0" applyNumberFormat="1" applyFont="1" applyFill="1" applyBorder="1" applyAlignment="1">
      <alignment vertical="center"/>
    </xf>
    <xf numFmtId="164" fontId="11" fillId="3" borderId="55" xfId="0" applyNumberFormat="1" applyFont="1" applyFill="1" applyBorder="1" applyAlignment="1">
      <alignment horizontal="left" vertical="center"/>
    </xf>
    <xf numFmtId="0" fontId="0" fillId="3" borderId="55" xfId="0" applyFill="1" applyBorder="1"/>
    <xf numFmtId="0" fontId="2" fillId="3" borderId="55" xfId="0" applyFont="1" applyFill="1" applyBorder="1" applyAlignment="1">
      <alignment horizontal="center"/>
    </xf>
    <xf numFmtId="0" fontId="6" fillId="3" borderId="55" xfId="0" applyFont="1" applyFill="1" applyBorder="1" applyAlignment="1">
      <alignment vertical="center"/>
    </xf>
    <xf numFmtId="0" fontId="12" fillId="3" borderId="55" xfId="0" applyFont="1" applyFill="1" applyBorder="1" applyAlignment="1">
      <alignment horizontal="left" vertical="center"/>
    </xf>
    <xf numFmtId="0" fontId="12" fillId="3" borderId="55" xfId="0" applyFont="1" applyFill="1" applyBorder="1" applyAlignment="1">
      <alignment horizontal="left" vertical="center" wrapText="1"/>
    </xf>
    <xf numFmtId="0" fontId="12" fillId="3" borderId="55" xfId="0" applyFont="1" applyFill="1" applyBorder="1" applyAlignment="1">
      <alignment horizontal="center" vertical="center"/>
    </xf>
    <xf numFmtId="4" fontId="12" fillId="3" borderId="55" xfId="0" applyNumberFormat="1" applyFont="1" applyFill="1" applyBorder="1" applyAlignment="1">
      <alignment vertical="center"/>
    </xf>
    <xf numFmtId="4" fontId="6" fillId="3" borderId="55" xfId="0" applyNumberFormat="1" applyFont="1" applyFill="1" applyBorder="1"/>
    <xf numFmtId="0" fontId="2" fillId="3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0" fillId="0" borderId="11" xfId="0" applyBorder="1" applyAlignment="1">
      <alignment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60" xfId="0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0" fontId="10" fillId="2" borderId="16" xfId="0" applyFont="1" applyFill="1" applyBorder="1" applyAlignment="1">
      <alignment horizontal="left" vertical="center"/>
    </xf>
    <xf numFmtId="0" fontId="0" fillId="0" borderId="54" xfId="0" applyBorder="1" applyAlignment="1">
      <alignment/>
    </xf>
    <xf numFmtId="3" fontId="10" fillId="2" borderId="54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1" xfId="0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61" xfId="0" applyBorder="1" applyAlignment="1">
      <alignment/>
    </xf>
    <xf numFmtId="0" fontId="4" fillId="0" borderId="24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62" xfId="0" applyBorder="1" applyAlignment="1">
      <alignment/>
    </xf>
    <xf numFmtId="3" fontId="0" fillId="0" borderId="6" xfId="0" applyNumberFormat="1" applyFont="1" applyBorder="1" applyAlignment="1">
      <alignment horizontal="right" vertical="center"/>
    </xf>
    <xf numFmtId="49" fontId="0" fillId="0" borderId="63" xfId="0" applyNumberFormat="1" applyBorder="1" applyAlignment="1">
      <alignment vertical="center"/>
    </xf>
    <xf numFmtId="49" fontId="0" fillId="0" borderId="59" xfId="0" applyNumberFormat="1" applyFont="1" applyBorder="1" applyAlignment="1">
      <alignment vertical="center"/>
    </xf>
    <xf numFmtId="0" fontId="0" fillId="0" borderId="64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Border="1" applyAlignment="1">
      <alignment/>
    </xf>
    <xf numFmtId="49" fontId="0" fillId="0" borderId="65" xfId="0" applyNumberFormat="1" applyBorder="1" applyAlignment="1">
      <alignment vertical="center"/>
    </xf>
    <xf numFmtId="0" fontId="0" fillId="0" borderId="2" xfId="0" applyBorder="1" applyAlignment="1">
      <alignment/>
    </xf>
    <xf numFmtId="0" fontId="0" fillId="0" borderId="66" xfId="0" applyBorder="1" applyAlignment="1">
      <alignment/>
    </xf>
    <xf numFmtId="49" fontId="0" fillId="0" borderId="2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51" xfId="0" applyBorder="1" applyAlignment="1">
      <alignment/>
    </xf>
    <xf numFmtId="0" fontId="0" fillId="0" borderId="67" xfId="0" applyBorder="1" applyAlignment="1">
      <alignment/>
    </xf>
    <xf numFmtId="0" fontId="0" fillId="0" borderId="32" xfId="0" applyBorder="1" applyAlignment="1">
      <alignment/>
    </xf>
    <xf numFmtId="49" fontId="0" fillId="2" borderId="56" xfId="0" applyNumberFormat="1" applyFill="1" applyBorder="1" applyAlignment="1">
      <alignment vertical="center" wrapText="1"/>
    </xf>
    <xf numFmtId="0" fontId="0" fillId="0" borderId="59" xfId="0" applyBorder="1" applyAlignment="1">
      <alignment wrapText="1"/>
    </xf>
    <xf numFmtId="0" fontId="0" fillId="0" borderId="57" xfId="0" applyBorder="1" applyAlignment="1">
      <alignment wrapText="1"/>
    </xf>
    <xf numFmtId="49" fontId="0" fillId="0" borderId="56" xfId="0" applyNumberFormat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left" vertical="center"/>
    </xf>
    <xf numFmtId="0" fontId="10" fillId="0" borderId="60" xfId="0" applyFont="1" applyBorder="1" applyAlignment="1">
      <alignment/>
    </xf>
    <xf numFmtId="3" fontId="10" fillId="2" borderId="6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61" xfId="0" applyBorder="1" applyAlignment="1">
      <alignment vertical="center"/>
    </xf>
    <xf numFmtId="165" fontId="0" fillId="0" borderId="2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165" fontId="0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/>
    </xf>
    <xf numFmtId="0" fontId="0" fillId="0" borderId="10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68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2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27" xfId="0" applyBorder="1" applyAlignment="1">
      <alignment/>
    </xf>
    <xf numFmtId="49" fontId="0" fillId="0" borderId="8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4" fillId="0" borderId="42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61" xfId="0" applyFont="1" applyBorder="1" applyAlignment="1">
      <alignment/>
    </xf>
    <xf numFmtId="0" fontId="0" fillId="0" borderId="27" xfId="0" applyBorder="1" applyAlignment="1">
      <alignment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0" fillId="0" borderId="22" xfId="0" applyFont="1" applyBorder="1" applyAlignment="1">
      <alignment horizontal="left" vertical="center"/>
    </xf>
    <xf numFmtId="49" fontId="0" fillId="0" borderId="6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49" fontId="0" fillId="0" borderId="21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71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2" borderId="63" xfId="0" applyNumberFormat="1" applyFont="1" applyFill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2" borderId="56" xfId="0" applyNumberForma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3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2" fillId="0" borderId="73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2" fillId="3" borderId="55" xfId="0" applyFont="1" applyFill="1" applyBorder="1" applyAlignment="1">
      <alignment horizontal="center" vertical="center"/>
    </xf>
    <xf numFmtId="0" fontId="0" fillId="3" borderId="55" xfId="0" applyFill="1" applyBorder="1" applyAlignment="1">
      <alignment/>
    </xf>
    <xf numFmtId="3" fontId="6" fillId="3" borderId="17" xfId="0" applyNumberFormat="1" applyFont="1" applyFill="1" applyBorder="1" applyAlignment="1">
      <alignment horizontal="right" vertical="center"/>
    </xf>
    <xf numFmtId="0" fontId="0" fillId="3" borderId="34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15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2" fillId="3" borderId="8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68" xfId="0" applyFill="1" applyBorder="1" applyAlignment="1">
      <alignment/>
    </xf>
    <xf numFmtId="0" fontId="2" fillId="3" borderId="5" xfId="0" applyFont="1" applyFill="1" applyBorder="1" applyAlignment="1">
      <alignment horizontal="center" vertical="center"/>
    </xf>
    <xf numFmtId="0" fontId="0" fillId="3" borderId="26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17.14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7109375" style="0" customWidth="1"/>
  </cols>
  <sheetData>
    <row r="1" spans="1:7" s="3" customFormat="1" ht="28.5" customHeight="1" thickBot="1">
      <c r="A1" s="175" t="s">
        <v>453</v>
      </c>
      <c r="B1" s="169"/>
      <c r="C1" s="169"/>
      <c r="D1" s="169"/>
      <c r="E1" s="169"/>
      <c r="F1" s="169"/>
      <c r="G1" s="169"/>
    </row>
    <row r="2" spans="1:7" s="3" customFormat="1" ht="13.15" customHeight="1">
      <c r="A2" s="49" t="s">
        <v>450</v>
      </c>
      <c r="B2" s="176" t="s">
        <v>451</v>
      </c>
      <c r="C2" s="177"/>
      <c r="D2" s="178"/>
      <c r="E2" s="176" t="s">
        <v>452</v>
      </c>
      <c r="F2" s="177"/>
      <c r="G2" s="179"/>
    </row>
    <row r="3" spans="1:7" s="3" customFormat="1" ht="13.15" customHeight="1">
      <c r="A3" s="50" t="s">
        <v>394</v>
      </c>
      <c r="B3" s="180" t="s">
        <v>471</v>
      </c>
      <c r="C3" s="181"/>
      <c r="D3" s="182"/>
      <c r="E3" s="183" t="s">
        <v>678</v>
      </c>
      <c r="F3" s="139"/>
      <c r="G3" s="164"/>
    </row>
    <row r="4" spans="1:7" s="3" customFormat="1" ht="13.15" customHeight="1">
      <c r="A4" s="165" t="s">
        <v>454</v>
      </c>
      <c r="B4" s="133"/>
      <c r="C4" s="133"/>
      <c r="D4" s="133"/>
      <c r="E4" s="133"/>
      <c r="F4" s="133"/>
      <c r="G4" s="167"/>
    </row>
    <row r="5" spans="1:7" s="3" customFormat="1" ht="13.15" customHeight="1">
      <c r="A5" s="162" t="s">
        <v>668</v>
      </c>
      <c r="B5" s="139"/>
      <c r="C5" s="139"/>
      <c r="D5" s="139"/>
      <c r="E5" s="139"/>
      <c r="F5" s="139"/>
      <c r="G5" s="164"/>
    </row>
    <row r="6" spans="1:7" s="3" customFormat="1" ht="13.15" customHeight="1">
      <c r="A6" s="165" t="s">
        <v>455</v>
      </c>
      <c r="B6" s="133"/>
      <c r="C6" s="133"/>
      <c r="D6" s="134"/>
      <c r="E6" s="51" t="s">
        <v>456</v>
      </c>
      <c r="F6" s="166"/>
      <c r="G6" s="167"/>
    </row>
    <row r="7" spans="1:7" s="3" customFormat="1" ht="13.15" customHeight="1">
      <c r="A7" s="162" t="s">
        <v>613</v>
      </c>
      <c r="B7" s="139"/>
      <c r="C7" s="139"/>
      <c r="D7" s="140"/>
      <c r="E7" s="43" t="s">
        <v>457</v>
      </c>
      <c r="F7" s="163"/>
      <c r="G7" s="164"/>
    </row>
    <row r="8" spans="1:7" s="3" customFormat="1" ht="13.15" customHeight="1">
      <c r="A8" s="165" t="s">
        <v>458</v>
      </c>
      <c r="B8" s="133"/>
      <c r="C8" s="133"/>
      <c r="D8" s="134"/>
      <c r="E8" s="51" t="s">
        <v>456</v>
      </c>
      <c r="F8" s="166"/>
      <c r="G8" s="167"/>
    </row>
    <row r="9" spans="1:7" s="3" customFormat="1" ht="13.15" customHeight="1">
      <c r="A9" s="162" t="s">
        <v>614</v>
      </c>
      <c r="B9" s="139"/>
      <c r="C9" s="139"/>
      <c r="D9" s="140"/>
      <c r="E9" s="43" t="s">
        <v>457</v>
      </c>
      <c r="F9" s="163"/>
      <c r="G9" s="164"/>
    </row>
    <row r="10" spans="1:7" s="3" customFormat="1" ht="13.15" customHeight="1">
      <c r="A10" s="165" t="s">
        <v>459</v>
      </c>
      <c r="B10" s="133"/>
      <c r="C10" s="133"/>
      <c r="D10" s="134"/>
      <c r="E10" s="51" t="s">
        <v>456</v>
      </c>
      <c r="F10" s="166"/>
      <c r="G10" s="167"/>
    </row>
    <row r="11" spans="1:7" s="3" customFormat="1" ht="13.15" customHeight="1">
      <c r="A11" s="162" t="s">
        <v>615</v>
      </c>
      <c r="B11" s="139"/>
      <c r="C11" s="139"/>
      <c r="D11" s="140"/>
      <c r="E11" s="43" t="s">
        <v>457</v>
      </c>
      <c r="F11" s="163"/>
      <c r="G11" s="164"/>
    </row>
    <row r="12" spans="1:7" s="3" customFormat="1" ht="13.15" customHeight="1">
      <c r="A12" s="165" t="s">
        <v>460</v>
      </c>
      <c r="B12" s="133"/>
      <c r="C12" s="133"/>
      <c r="D12" s="134"/>
      <c r="E12" s="51" t="s">
        <v>456</v>
      </c>
      <c r="F12" s="166"/>
      <c r="G12" s="167"/>
    </row>
    <row r="13" spans="1:7" s="3" customFormat="1" ht="13.15" customHeight="1" thickBot="1">
      <c r="A13" s="168" t="s">
        <v>616</v>
      </c>
      <c r="B13" s="169"/>
      <c r="C13" s="169"/>
      <c r="D13" s="170"/>
      <c r="E13" s="43" t="s">
        <v>457</v>
      </c>
      <c r="F13" s="171"/>
      <c r="G13" s="172"/>
    </row>
    <row r="14" spans="1:7" s="3" customFormat="1" ht="28.5" customHeight="1" thickBot="1">
      <c r="A14" s="173" t="s">
        <v>408</v>
      </c>
      <c r="B14" s="147"/>
      <c r="C14" s="147"/>
      <c r="D14" s="147"/>
      <c r="E14" s="147"/>
      <c r="F14" s="147"/>
      <c r="G14" s="174"/>
    </row>
    <row r="15" spans="1:7" s="3" customFormat="1" ht="13.15" customHeight="1">
      <c r="A15" s="158" t="s">
        <v>409</v>
      </c>
      <c r="B15" s="159"/>
      <c r="C15" s="159"/>
      <c r="D15" s="160"/>
      <c r="E15" s="161">
        <f>'KRYCÍ LIST'!E20</f>
        <v>0</v>
      </c>
      <c r="F15" s="159"/>
      <c r="G15" s="52" t="s">
        <v>446</v>
      </c>
    </row>
    <row r="16" spans="1:7" s="3" customFormat="1" ht="13.15" customHeight="1">
      <c r="A16" s="149" t="s">
        <v>461</v>
      </c>
      <c r="B16" s="150"/>
      <c r="C16" s="150"/>
      <c r="D16" s="154"/>
      <c r="E16" s="151">
        <f>SUM('KRYCÍ LIST'!E21:'KRYCÍ LIST'!E23)</f>
        <v>0</v>
      </c>
      <c r="F16" s="150"/>
      <c r="G16" s="53" t="s">
        <v>446</v>
      </c>
    </row>
    <row r="17" spans="1:7" s="3" customFormat="1" ht="13.15" customHeight="1">
      <c r="A17" s="149" t="s">
        <v>410</v>
      </c>
      <c r="B17" s="150"/>
      <c r="C17" s="150"/>
      <c r="D17" s="154"/>
      <c r="E17" s="151">
        <f>'KRYCÍ LIST'!E25</f>
        <v>0</v>
      </c>
      <c r="F17" s="150"/>
      <c r="G17" s="53" t="s">
        <v>446</v>
      </c>
    </row>
    <row r="18" spans="1:7" s="3" customFormat="1" ht="13.15" customHeight="1">
      <c r="A18" s="149" t="s">
        <v>432</v>
      </c>
      <c r="B18" s="150"/>
      <c r="C18" s="150"/>
      <c r="D18" s="154"/>
      <c r="E18" s="151">
        <f>'KRYCÍ LIST'!E26</f>
        <v>0</v>
      </c>
      <c r="F18" s="150"/>
      <c r="G18" s="53" t="s">
        <v>446</v>
      </c>
    </row>
    <row r="19" spans="1:7" s="3" customFormat="1" ht="13.15" customHeight="1">
      <c r="A19" s="149" t="s">
        <v>433</v>
      </c>
      <c r="B19" s="150"/>
      <c r="C19" s="150"/>
      <c r="D19" s="154"/>
      <c r="E19" s="151">
        <f>'KRYCÍ LIST'!E27</f>
        <v>0</v>
      </c>
      <c r="F19" s="150"/>
      <c r="G19" s="53" t="s">
        <v>446</v>
      </c>
    </row>
    <row r="20" spans="1:7" s="3" customFormat="1" ht="13.15" customHeight="1">
      <c r="A20" s="152"/>
      <c r="B20" s="150"/>
      <c r="C20" s="150"/>
      <c r="D20" s="150"/>
      <c r="E20" s="150"/>
      <c r="F20" s="150"/>
      <c r="G20" s="153"/>
    </row>
    <row r="21" spans="1:7" s="3" customFormat="1" ht="13.15" customHeight="1">
      <c r="A21" s="155" t="s">
        <v>462</v>
      </c>
      <c r="B21" s="150"/>
      <c r="C21" s="150"/>
      <c r="D21" s="154"/>
      <c r="E21" s="156">
        <f>'KRYCÍ LIST'!E28</f>
        <v>0</v>
      </c>
      <c r="F21" s="157"/>
      <c r="G21" s="53" t="s">
        <v>446</v>
      </c>
    </row>
    <row r="22" spans="1:7" s="3" customFormat="1" ht="13.15" customHeight="1">
      <c r="A22" s="152"/>
      <c r="B22" s="150"/>
      <c r="C22" s="150"/>
      <c r="D22" s="150"/>
      <c r="E22" s="150"/>
      <c r="F22" s="150"/>
      <c r="G22" s="153"/>
    </row>
    <row r="23" spans="1:7" s="3" customFormat="1" ht="13.15" customHeight="1">
      <c r="A23" s="149" t="s">
        <v>444</v>
      </c>
      <c r="B23" s="150"/>
      <c r="C23" s="150"/>
      <c r="D23" s="54" t="s">
        <v>463</v>
      </c>
      <c r="E23" s="151">
        <f>'KRYCÍ LIST'!H35</f>
        <v>0</v>
      </c>
      <c r="F23" s="150"/>
      <c r="G23" s="53" t="s">
        <v>446</v>
      </c>
    </row>
    <row r="24" spans="1:7" s="3" customFormat="1" ht="13.15" customHeight="1">
      <c r="A24" s="149" t="s">
        <v>447</v>
      </c>
      <c r="B24" s="150"/>
      <c r="C24" s="150"/>
      <c r="D24" s="54" t="s">
        <v>463</v>
      </c>
      <c r="E24" s="151">
        <f>'KRYCÍ LIST'!H36</f>
        <v>0</v>
      </c>
      <c r="F24" s="150"/>
      <c r="G24" s="53" t="s">
        <v>446</v>
      </c>
    </row>
    <row r="25" spans="1:7" s="3" customFormat="1" ht="13.15" customHeight="1">
      <c r="A25" s="149" t="s">
        <v>444</v>
      </c>
      <c r="B25" s="150"/>
      <c r="C25" s="150"/>
      <c r="D25" s="54" t="s">
        <v>464</v>
      </c>
      <c r="E25" s="151">
        <f>'KRYCÍ LIST'!H37</f>
        <v>0</v>
      </c>
      <c r="F25" s="150"/>
      <c r="G25" s="53" t="s">
        <v>446</v>
      </c>
    </row>
    <row r="26" spans="1:7" s="3" customFormat="1" ht="13.15" customHeight="1" thickBot="1">
      <c r="A26" s="143" t="s">
        <v>447</v>
      </c>
      <c r="B26" s="144"/>
      <c r="C26" s="144"/>
      <c r="D26" s="54" t="s">
        <v>464</v>
      </c>
      <c r="E26" s="145">
        <f>'KRYCÍ LIST'!H38</f>
        <v>0</v>
      </c>
      <c r="F26" s="144"/>
      <c r="G26" s="53" t="s">
        <v>446</v>
      </c>
    </row>
    <row r="27" spans="1:7" s="3" customFormat="1" ht="19.5" customHeight="1" thickBot="1">
      <c r="A27" s="146" t="s">
        <v>465</v>
      </c>
      <c r="B27" s="147"/>
      <c r="C27" s="147"/>
      <c r="D27" s="147"/>
      <c r="E27" s="148">
        <f>SUM(E23:E26)</f>
        <v>0</v>
      </c>
      <c r="F27" s="147"/>
      <c r="G27" s="55" t="s">
        <v>446</v>
      </c>
    </row>
    <row r="29" spans="1:7" s="3" customFormat="1" ht="12.75">
      <c r="A29" s="132" t="s">
        <v>400</v>
      </c>
      <c r="B29" s="142"/>
      <c r="D29" s="132" t="s">
        <v>403</v>
      </c>
      <c r="E29" s="133"/>
      <c r="F29" s="133"/>
      <c r="G29" s="134"/>
    </row>
    <row r="30" spans="1:7" s="3" customFormat="1" ht="12.75">
      <c r="A30" s="135"/>
      <c r="B30" s="137"/>
      <c r="D30" s="141">
        <v>45074</v>
      </c>
      <c r="E30" s="136"/>
      <c r="F30" s="136"/>
      <c r="G30" s="137"/>
    </row>
    <row r="31" spans="1:7" ht="12.75">
      <c r="A31" s="138"/>
      <c r="B31" s="137"/>
      <c r="D31" s="138"/>
      <c r="E31" s="136"/>
      <c r="F31" s="136"/>
      <c r="G31" s="137"/>
    </row>
    <row r="32" spans="1:7" ht="12.75">
      <c r="A32" s="138"/>
      <c r="B32" s="137"/>
      <c r="D32" s="138"/>
      <c r="E32" s="136"/>
      <c r="F32" s="136"/>
      <c r="G32" s="137"/>
    </row>
    <row r="33" spans="1:7" ht="12.75">
      <c r="A33" s="138"/>
      <c r="B33" s="137"/>
      <c r="D33" s="138"/>
      <c r="E33" s="136"/>
      <c r="F33" s="136"/>
      <c r="G33" s="137"/>
    </row>
    <row r="34" spans="1:7" ht="12.75">
      <c r="A34" s="138"/>
      <c r="B34" s="137"/>
      <c r="D34" s="138"/>
      <c r="E34" s="136"/>
      <c r="F34" s="136"/>
      <c r="G34" s="137"/>
    </row>
    <row r="35" spans="1:7" ht="12.75">
      <c r="A35" s="138"/>
      <c r="B35" s="137"/>
      <c r="D35" s="138"/>
      <c r="E35" s="136"/>
      <c r="F35" s="136"/>
      <c r="G35" s="137"/>
    </row>
    <row r="36" spans="1:7" ht="12.75">
      <c r="A36" s="138"/>
      <c r="B36" s="137"/>
      <c r="D36" s="138"/>
      <c r="E36" s="136"/>
      <c r="F36" s="136"/>
      <c r="G36" s="137"/>
    </row>
    <row r="37" spans="1:7" ht="12.75">
      <c r="A37" s="138"/>
      <c r="B37" s="137"/>
      <c r="D37" s="138"/>
      <c r="E37" s="136"/>
      <c r="F37" s="136"/>
      <c r="G37" s="137"/>
    </row>
    <row r="38" spans="1:7" ht="12.75">
      <c r="A38" s="138"/>
      <c r="B38" s="137"/>
      <c r="D38" s="138"/>
      <c r="E38" s="136"/>
      <c r="F38" s="136"/>
      <c r="G38" s="137"/>
    </row>
    <row r="39" spans="1:7" s="3" customFormat="1" ht="12.75">
      <c r="A39" s="130" t="s">
        <v>466</v>
      </c>
      <c r="B39" s="131"/>
      <c r="D39" s="130" t="s">
        <v>466</v>
      </c>
      <c r="E39" s="139"/>
      <c r="F39" s="139"/>
      <c r="G39" s="140"/>
    </row>
    <row r="41" spans="1:7" s="3" customFormat="1" ht="12.75">
      <c r="A41" s="132" t="s">
        <v>401</v>
      </c>
      <c r="B41" s="142"/>
      <c r="D41" s="132" t="s">
        <v>407</v>
      </c>
      <c r="E41" s="133"/>
      <c r="F41" s="133"/>
      <c r="G41" s="134"/>
    </row>
    <row r="42" spans="1:7" s="3" customFormat="1" ht="12.75">
      <c r="A42" s="135"/>
      <c r="B42" s="137"/>
      <c r="D42" s="135"/>
      <c r="E42" s="136"/>
      <c r="F42" s="136"/>
      <c r="G42" s="137"/>
    </row>
    <row r="43" spans="1:7" ht="12.75">
      <c r="A43" s="138"/>
      <c r="B43" s="137"/>
      <c r="D43" s="138"/>
      <c r="E43" s="136"/>
      <c r="F43" s="136"/>
      <c r="G43" s="137"/>
    </row>
    <row r="44" spans="1:7" ht="12.75">
      <c r="A44" s="138"/>
      <c r="B44" s="137"/>
      <c r="D44" s="138"/>
      <c r="E44" s="136"/>
      <c r="F44" s="136"/>
      <c r="G44" s="137"/>
    </row>
    <row r="45" spans="1:7" ht="12.75">
      <c r="A45" s="138"/>
      <c r="B45" s="137"/>
      <c r="D45" s="138"/>
      <c r="E45" s="136"/>
      <c r="F45" s="136"/>
      <c r="G45" s="137"/>
    </row>
    <row r="46" spans="1:7" ht="12.75">
      <c r="A46" s="138"/>
      <c r="B46" s="137"/>
      <c r="D46" s="138"/>
      <c r="E46" s="136"/>
      <c r="F46" s="136"/>
      <c r="G46" s="137"/>
    </row>
    <row r="47" spans="1:7" ht="12.75">
      <c r="A47" s="138"/>
      <c r="B47" s="137"/>
      <c r="D47" s="138"/>
      <c r="E47" s="136"/>
      <c r="F47" s="136"/>
      <c r="G47" s="137"/>
    </row>
    <row r="48" spans="1:7" ht="12.75">
      <c r="A48" s="138"/>
      <c r="B48" s="137"/>
      <c r="D48" s="138"/>
      <c r="E48" s="136"/>
      <c r="F48" s="136"/>
      <c r="G48" s="137"/>
    </row>
    <row r="49" spans="1:7" ht="12.75">
      <c r="A49" s="138"/>
      <c r="B49" s="137"/>
      <c r="D49" s="138"/>
      <c r="E49" s="136"/>
      <c r="F49" s="136"/>
      <c r="G49" s="137"/>
    </row>
    <row r="50" spans="1:7" ht="12.75">
      <c r="A50" s="138"/>
      <c r="B50" s="137"/>
      <c r="D50" s="138"/>
      <c r="E50" s="136"/>
      <c r="F50" s="136"/>
      <c r="G50" s="137"/>
    </row>
    <row r="51" spans="1:7" s="3" customFormat="1" ht="12.75">
      <c r="A51" s="130" t="s">
        <v>466</v>
      </c>
      <c r="B51" s="131"/>
      <c r="D51" s="130" t="s">
        <v>466</v>
      </c>
      <c r="E51" s="139"/>
      <c r="F51" s="139"/>
      <c r="G51" s="140"/>
    </row>
  </sheetData>
  <mergeCells count="60"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D29:G29"/>
    <mergeCell ref="D30:G38"/>
    <mergeCell ref="D39:G39"/>
    <mergeCell ref="A41:B41"/>
    <mergeCell ref="A42:B50"/>
    <mergeCell ref="A30:B38"/>
    <mergeCell ref="A51:B51"/>
    <mergeCell ref="D41:G41"/>
    <mergeCell ref="D42:G50"/>
    <mergeCell ref="D51:G51"/>
    <mergeCell ref="A39:B39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7">
      <selection activeCell="K26" sqref="K26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4.28125" style="0" customWidth="1"/>
    <col min="4" max="4" width="6.71093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5.00390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4" customHeight="1">
      <c r="A1" s="245" t="s">
        <v>673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0.15" customHeight="1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3.15" customHeight="1">
      <c r="A3" s="246" t="s">
        <v>389</v>
      </c>
      <c r="B3" s="177"/>
      <c r="C3" s="177"/>
      <c r="D3" s="178"/>
      <c r="E3" s="247" t="s">
        <v>390</v>
      </c>
      <c r="F3" s="177"/>
      <c r="G3" s="177"/>
      <c r="H3" s="177"/>
      <c r="I3" s="177"/>
      <c r="J3" s="178"/>
      <c r="K3" s="247" t="s">
        <v>391</v>
      </c>
      <c r="L3" s="178"/>
      <c r="M3" s="29" t="s">
        <v>392</v>
      </c>
    </row>
    <row r="4" spans="1:13" ht="13.15" customHeight="1">
      <c r="A4" s="242" t="s">
        <v>393</v>
      </c>
      <c r="B4" s="139"/>
      <c r="C4" s="139"/>
      <c r="D4" s="140"/>
      <c r="E4" s="244" t="s">
        <v>471</v>
      </c>
      <c r="F4" s="181"/>
      <c r="G4" s="181"/>
      <c r="H4" s="181"/>
      <c r="I4" s="181"/>
      <c r="J4" s="182"/>
      <c r="K4" s="243" t="s">
        <v>394</v>
      </c>
      <c r="L4" s="140"/>
      <c r="M4" s="30" t="s">
        <v>395</v>
      </c>
    </row>
    <row r="5" spans="1:13" ht="13.15" customHeight="1">
      <c r="A5" s="240" t="s">
        <v>396</v>
      </c>
      <c r="B5" s="133"/>
      <c r="C5" s="133"/>
      <c r="D5" s="134"/>
      <c r="E5" s="234" t="s">
        <v>397</v>
      </c>
      <c r="F5" s="133"/>
      <c r="G5" s="133"/>
      <c r="H5" s="133"/>
      <c r="I5" s="133"/>
      <c r="J5" s="134"/>
      <c r="K5" s="234" t="s">
        <v>398</v>
      </c>
      <c r="L5" s="134"/>
      <c r="M5" s="31" t="s">
        <v>399</v>
      </c>
    </row>
    <row r="6" spans="1:13" ht="13.15" customHeight="1">
      <c r="A6" s="242" t="s">
        <v>394</v>
      </c>
      <c r="B6" s="139"/>
      <c r="C6" s="139"/>
      <c r="D6" s="140"/>
      <c r="E6" s="244" t="s">
        <v>470</v>
      </c>
      <c r="F6" s="181"/>
      <c r="G6" s="181"/>
      <c r="H6" s="181"/>
      <c r="I6" s="181"/>
      <c r="J6" s="182"/>
      <c r="K6" s="243" t="s">
        <v>394</v>
      </c>
      <c r="L6" s="140"/>
      <c r="M6" s="30" t="s">
        <v>394</v>
      </c>
    </row>
    <row r="7" spans="1:13" s="3" customFormat="1" ht="13.15" customHeight="1">
      <c r="A7" s="239" t="s">
        <v>400</v>
      </c>
      <c r="B7" s="226"/>
      <c r="C7" s="226"/>
      <c r="D7" s="241" t="s">
        <v>394</v>
      </c>
      <c r="E7" s="226"/>
      <c r="F7" s="226"/>
      <c r="G7" s="228"/>
      <c r="H7" s="232" t="s">
        <v>404</v>
      </c>
      <c r="I7" s="226"/>
      <c r="J7" s="226"/>
      <c r="K7" s="226"/>
      <c r="L7" s="226"/>
      <c r="M7" s="32"/>
    </row>
    <row r="8" spans="1:13" s="3" customFormat="1" ht="13.15" customHeight="1">
      <c r="A8" s="239" t="s">
        <v>401</v>
      </c>
      <c r="B8" s="226"/>
      <c r="C8" s="226"/>
      <c r="D8" s="241" t="s">
        <v>394</v>
      </c>
      <c r="E8" s="226"/>
      <c r="F8" s="226"/>
      <c r="G8" s="228"/>
      <c r="H8" s="232" t="s">
        <v>405</v>
      </c>
      <c r="I8" s="226"/>
      <c r="J8" s="226"/>
      <c r="K8" s="226"/>
      <c r="L8" s="226"/>
      <c r="M8" s="33" t="str">
        <f>IF(M7=0,"",E28/M7)</f>
        <v/>
      </c>
    </row>
    <row r="9" spans="1:13" ht="13.15" customHeight="1">
      <c r="A9" s="239" t="s">
        <v>402</v>
      </c>
      <c r="B9" s="150"/>
      <c r="C9" s="150"/>
      <c r="D9" s="241" t="s">
        <v>394</v>
      </c>
      <c r="E9" s="150"/>
      <c r="F9" s="150"/>
      <c r="G9" s="154"/>
      <c r="H9" s="232" t="s">
        <v>406</v>
      </c>
      <c r="I9" s="150"/>
      <c r="J9" s="150"/>
      <c r="K9" s="236" t="s">
        <v>394</v>
      </c>
      <c r="L9" s="150"/>
      <c r="M9" s="153"/>
    </row>
    <row r="10" spans="1:13" s="3" customFormat="1" ht="13.15" customHeight="1">
      <c r="A10" s="240" t="s">
        <v>403</v>
      </c>
      <c r="B10" s="235"/>
      <c r="C10" s="235"/>
      <c r="D10" s="237" t="s">
        <v>394</v>
      </c>
      <c r="E10" s="235"/>
      <c r="F10" s="235"/>
      <c r="G10" s="142"/>
      <c r="H10" s="234" t="s">
        <v>407</v>
      </c>
      <c r="I10" s="235"/>
      <c r="J10" s="237" t="s">
        <v>394</v>
      </c>
      <c r="K10" s="133"/>
      <c r="L10" s="133"/>
      <c r="M10" s="167"/>
    </row>
    <row r="11" spans="1:13" ht="13.15" customHeight="1" thickBot="1">
      <c r="A11" s="233" t="s">
        <v>394</v>
      </c>
      <c r="B11" s="169"/>
      <c r="C11" s="169"/>
      <c r="D11" s="169"/>
      <c r="E11" s="169"/>
      <c r="F11" s="169"/>
      <c r="G11" s="170"/>
      <c r="H11" s="238" t="s">
        <v>394</v>
      </c>
      <c r="I11" s="169"/>
      <c r="J11" s="169"/>
      <c r="K11" s="169"/>
      <c r="L11" s="169"/>
      <c r="M11" s="172"/>
    </row>
    <row r="12" spans="1:13" ht="28.5" customHeight="1" thickBot="1">
      <c r="A12" s="173" t="s">
        <v>408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74"/>
    </row>
    <row r="13" spans="1:13" ht="13.15" customHeight="1">
      <c r="A13" s="222" t="s">
        <v>409</v>
      </c>
      <c r="B13" s="159"/>
      <c r="C13" s="159"/>
      <c r="D13" s="159"/>
      <c r="E13" s="159"/>
      <c r="F13" s="159"/>
      <c r="G13" s="222" t="s">
        <v>410</v>
      </c>
      <c r="H13" s="159"/>
      <c r="I13" s="159"/>
      <c r="J13" s="159"/>
      <c r="K13" s="159"/>
      <c r="L13" s="159"/>
      <c r="M13" s="229"/>
    </row>
    <row r="14" spans="1:13" s="3" customFormat="1" ht="13.15" customHeight="1">
      <c r="A14" s="230"/>
      <c r="B14" s="232" t="s">
        <v>411</v>
      </c>
      <c r="C14" s="226"/>
      <c r="D14" s="228"/>
      <c r="E14" s="151">
        <f>REKAPITULACE!C39</f>
        <v>0</v>
      </c>
      <c r="F14" s="226"/>
      <c r="G14" s="149" t="s">
        <v>426</v>
      </c>
      <c r="H14" s="214"/>
      <c r="I14" s="214"/>
      <c r="J14" s="215"/>
      <c r="K14" s="35"/>
      <c r="L14" s="36" t="s">
        <v>427</v>
      </c>
      <c r="M14" s="40">
        <f>E20*K14/100</f>
        <v>0</v>
      </c>
    </row>
    <row r="15" spans="1:13" s="3" customFormat="1" ht="13.15" customHeight="1">
      <c r="A15" s="231"/>
      <c r="B15" s="232" t="s">
        <v>412</v>
      </c>
      <c r="C15" s="226"/>
      <c r="D15" s="228"/>
      <c r="E15" s="151">
        <f>REKAPITULACE!D39</f>
        <v>0</v>
      </c>
      <c r="F15" s="226"/>
      <c r="G15" s="149" t="s">
        <v>428</v>
      </c>
      <c r="H15" s="214"/>
      <c r="I15" s="214"/>
      <c r="J15" s="215"/>
      <c r="K15" s="35"/>
      <c r="L15" s="36" t="s">
        <v>427</v>
      </c>
      <c r="M15" s="40">
        <f>E20*K15/100</f>
        <v>0</v>
      </c>
    </row>
    <row r="16" spans="1:13" s="3" customFormat="1" ht="13.15" customHeight="1">
      <c r="A16" s="39" t="s">
        <v>413</v>
      </c>
      <c r="B16" s="227" t="s">
        <v>414</v>
      </c>
      <c r="C16" s="226"/>
      <c r="D16" s="228"/>
      <c r="E16" s="151">
        <f>REKAPITULACE!E12</f>
        <v>0</v>
      </c>
      <c r="F16" s="226"/>
      <c r="G16" s="149" t="s">
        <v>429</v>
      </c>
      <c r="H16" s="214"/>
      <c r="I16" s="214"/>
      <c r="J16" s="215"/>
      <c r="K16" s="35"/>
      <c r="L16" s="36" t="s">
        <v>427</v>
      </c>
      <c r="M16" s="40">
        <f>E20*K16/100</f>
        <v>0</v>
      </c>
    </row>
    <row r="17" spans="1:13" s="3" customFormat="1" ht="13.15" customHeight="1">
      <c r="A17" s="39" t="s">
        <v>415</v>
      </c>
      <c r="B17" s="227" t="s">
        <v>416</v>
      </c>
      <c r="C17" s="226"/>
      <c r="D17" s="228"/>
      <c r="E17" s="151">
        <f>REKAPITULACE!E27</f>
        <v>0</v>
      </c>
      <c r="F17" s="226"/>
      <c r="G17" s="149" t="s">
        <v>430</v>
      </c>
      <c r="H17" s="214"/>
      <c r="I17" s="214"/>
      <c r="J17" s="215"/>
      <c r="K17" s="35"/>
      <c r="L17" s="36" t="s">
        <v>427</v>
      </c>
      <c r="M17" s="40">
        <f>E20*K17/100</f>
        <v>0</v>
      </c>
    </row>
    <row r="18" spans="1:13" s="3" customFormat="1" ht="13.15" customHeight="1">
      <c r="A18" s="39" t="s">
        <v>417</v>
      </c>
      <c r="B18" s="227" t="s">
        <v>418</v>
      </c>
      <c r="C18" s="226"/>
      <c r="D18" s="228"/>
      <c r="E18" s="151">
        <f>REKAPITULACE!E32</f>
        <v>0</v>
      </c>
      <c r="F18" s="226"/>
      <c r="G18" s="221" t="s">
        <v>599</v>
      </c>
      <c r="H18" s="214"/>
      <c r="I18" s="214"/>
      <c r="J18" s="215"/>
      <c r="K18" s="35">
        <v>3</v>
      </c>
      <c r="L18" s="36" t="s">
        <v>427</v>
      </c>
      <c r="M18" s="40">
        <f>E20*K18/100</f>
        <v>0</v>
      </c>
    </row>
    <row r="19" spans="1:13" s="3" customFormat="1" ht="13.15" customHeight="1">
      <c r="A19" s="39" t="s">
        <v>419</v>
      </c>
      <c r="B19" s="227" t="s">
        <v>420</v>
      </c>
      <c r="C19" s="226"/>
      <c r="D19" s="228"/>
      <c r="E19" s="151">
        <f>REKAPITULACE!E37</f>
        <v>0</v>
      </c>
      <c r="F19" s="226"/>
      <c r="G19" s="221" t="s">
        <v>600</v>
      </c>
      <c r="H19" s="214"/>
      <c r="I19" s="214"/>
      <c r="J19" s="215"/>
      <c r="K19" s="35">
        <v>2</v>
      </c>
      <c r="L19" s="36" t="s">
        <v>427</v>
      </c>
      <c r="M19" s="40">
        <f>E20*K19/100</f>
        <v>0</v>
      </c>
    </row>
    <row r="20" spans="1:13" s="3" customFormat="1" ht="13.15" customHeight="1">
      <c r="A20" s="149" t="s">
        <v>421</v>
      </c>
      <c r="B20" s="214"/>
      <c r="C20" s="214"/>
      <c r="D20" s="215"/>
      <c r="E20" s="151">
        <f>SUM(E16:E19)</f>
        <v>0</v>
      </c>
      <c r="F20" s="226"/>
      <c r="G20" s="149" t="s">
        <v>431</v>
      </c>
      <c r="H20" s="214"/>
      <c r="I20" s="214"/>
      <c r="J20" s="215"/>
      <c r="K20" s="35">
        <v>2</v>
      </c>
      <c r="L20" s="36" t="s">
        <v>427</v>
      </c>
      <c r="M20" s="40">
        <f>E20*K20/100</f>
        <v>0</v>
      </c>
    </row>
    <row r="21" spans="1:13" s="3" customFormat="1" ht="13.15" customHeight="1">
      <c r="A21" s="149" t="s">
        <v>422</v>
      </c>
      <c r="B21" s="214"/>
      <c r="C21" s="214"/>
      <c r="D21" s="215"/>
      <c r="E21" s="151">
        <v>0</v>
      </c>
      <c r="F21" s="226"/>
      <c r="G21" s="221" t="s">
        <v>669</v>
      </c>
      <c r="H21" s="214"/>
      <c r="I21" s="214"/>
      <c r="J21" s="215"/>
      <c r="K21" s="35">
        <v>0.5</v>
      </c>
      <c r="L21" s="36" t="s">
        <v>427</v>
      </c>
      <c r="M21" s="40">
        <f>E20*K21/100</f>
        <v>0</v>
      </c>
    </row>
    <row r="22" spans="1:13" s="3" customFormat="1" ht="13.15" customHeight="1">
      <c r="A22" s="149" t="s">
        <v>423</v>
      </c>
      <c r="B22" s="214"/>
      <c r="C22" s="214"/>
      <c r="D22" s="215"/>
      <c r="E22" s="151">
        <v>0</v>
      </c>
      <c r="F22" s="226"/>
      <c r="G22" s="221" t="s">
        <v>670</v>
      </c>
      <c r="H22" s="214"/>
      <c r="I22" s="214"/>
      <c r="J22" s="215"/>
      <c r="K22" s="35">
        <v>0.5</v>
      </c>
      <c r="L22" s="36" t="s">
        <v>427</v>
      </c>
      <c r="M22" s="40">
        <f>E20*K22/100</f>
        <v>0</v>
      </c>
    </row>
    <row r="23" spans="1:13" s="3" customFormat="1" ht="13.15" customHeight="1" thickBot="1">
      <c r="A23" s="149" t="s">
        <v>424</v>
      </c>
      <c r="B23" s="214"/>
      <c r="C23" s="214"/>
      <c r="D23" s="215"/>
      <c r="E23" s="151">
        <v>0</v>
      </c>
      <c r="F23" s="226"/>
      <c r="G23" s="165"/>
      <c r="H23" s="166"/>
      <c r="I23" s="166"/>
      <c r="J23" s="213"/>
      <c r="K23" s="37"/>
      <c r="L23" s="38" t="s">
        <v>427</v>
      </c>
      <c r="M23" s="41">
        <f>E20*K23/100</f>
        <v>0</v>
      </c>
    </row>
    <row r="24" spans="1:13" s="3" customFormat="1" ht="13.15" customHeight="1">
      <c r="A24" s="149" t="s">
        <v>425</v>
      </c>
      <c r="B24" s="214"/>
      <c r="C24" s="214"/>
      <c r="D24" s="214"/>
      <c r="E24" s="151">
        <f>SUM(E20:E23)</f>
        <v>0</v>
      </c>
      <c r="F24" s="226"/>
      <c r="G24" s="222" t="s">
        <v>432</v>
      </c>
      <c r="H24" s="159"/>
      <c r="I24" s="159"/>
      <c r="J24" s="159"/>
      <c r="K24" s="159"/>
      <c r="L24" s="159"/>
      <c r="M24" s="223"/>
    </row>
    <row r="25" spans="1:13" s="3" customFormat="1" ht="13.15" customHeight="1">
      <c r="A25" s="149" t="s">
        <v>434</v>
      </c>
      <c r="B25" s="214"/>
      <c r="C25" s="214"/>
      <c r="D25" s="215"/>
      <c r="E25" s="151">
        <f>SUM(M14:M23)</f>
        <v>0</v>
      </c>
      <c r="F25" s="150"/>
      <c r="G25" s="149"/>
      <c r="H25" s="214"/>
      <c r="I25" s="214"/>
      <c r="J25" s="215"/>
      <c r="K25" s="35"/>
      <c r="L25" s="36" t="s">
        <v>427</v>
      </c>
      <c r="M25" s="40">
        <f>E20*K25/100</f>
        <v>0</v>
      </c>
    </row>
    <row r="26" spans="1:13" s="3" customFormat="1" ht="13.15" customHeight="1" thickBot="1">
      <c r="A26" s="149" t="s">
        <v>435</v>
      </c>
      <c r="B26" s="214"/>
      <c r="C26" s="214"/>
      <c r="D26" s="215"/>
      <c r="E26" s="151">
        <f>SUM(M25:M26)</f>
        <v>0</v>
      </c>
      <c r="F26" s="150"/>
      <c r="G26" s="165"/>
      <c r="H26" s="166"/>
      <c r="I26" s="166"/>
      <c r="J26" s="213"/>
      <c r="K26" s="37"/>
      <c r="L26" s="38" t="s">
        <v>427</v>
      </c>
      <c r="M26" s="41">
        <f>E20*K26/100</f>
        <v>0</v>
      </c>
    </row>
    <row r="27" spans="1:13" s="3" customFormat="1" ht="13.15" customHeight="1" thickBot="1">
      <c r="A27" s="165" t="s">
        <v>436</v>
      </c>
      <c r="B27" s="166"/>
      <c r="C27" s="166"/>
      <c r="D27" s="213"/>
      <c r="E27" s="216">
        <f>SUM(M28:M28)</f>
        <v>0</v>
      </c>
      <c r="F27" s="133"/>
      <c r="G27" s="222" t="s">
        <v>433</v>
      </c>
      <c r="H27" s="224"/>
      <c r="I27" s="224"/>
      <c r="J27" s="224"/>
      <c r="K27" s="224"/>
      <c r="L27" s="224"/>
      <c r="M27" s="225"/>
    </row>
    <row r="28" spans="1:13" s="3" customFormat="1" ht="13.15" customHeight="1" thickBot="1">
      <c r="A28" s="217" t="s">
        <v>437</v>
      </c>
      <c r="B28" s="218"/>
      <c r="C28" s="218"/>
      <c r="D28" s="219"/>
      <c r="E28" s="220">
        <f>SUM(E24:E27)</f>
        <v>0</v>
      </c>
      <c r="F28" s="177"/>
      <c r="G28" s="165"/>
      <c r="H28" s="166"/>
      <c r="I28" s="166"/>
      <c r="J28" s="213"/>
      <c r="K28" s="37"/>
      <c r="L28" s="38" t="s">
        <v>427</v>
      </c>
      <c r="M28" s="41">
        <f>E20*K28/100</f>
        <v>0</v>
      </c>
    </row>
    <row r="29" spans="1:13" s="4" customFormat="1" ht="13.15" customHeight="1">
      <c r="A29" s="206" t="s">
        <v>438</v>
      </c>
      <c r="B29" s="207"/>
      <c r="C29" s="207"/>
      <c r="D29" s="208"/>
      <c r="E29" s="209" t="s">
        <v>439</v>
      </c>
      <c r="F29" s="207"/>
      <c r="G29" s="208"/>
      <c r="H29" s="209" t="s">
        <v>440</v>
      </c>
      <c r="I29" s="207"/>
      <c r="J29" s="207"/>
      <c r="K29" s="207"/>
      <c r="L29" s="207"/>
      <c r="M29" s="210"/>
    </row>
    <row r="30" spans="1:13" s="3" customFormat="1" ht="13.15" customHeight="1">
      <c r="A30" s="211"/>
      <c r="B30" s="133"/>
      <c r="C30" s="133"/>
      <c r="D30" s="134"/>
      <c r="E30" s="42" t="s">
        <v>441</v>
      </c>
      <c r="F30" s="166"/>
      <c r="G30" s="134"/>
      <c r="H30" s="42" t="s">
        <v>441</v>
      </c>
      <c r="I30" s="166"/>
      <c r="J30" s="133"/>
      <c r="K30" s="133"/>
      <c r="L30" s="133"/>
      <c r="M30" s="212"/>
    </row>
    <row r="31" spans="1:13" s="3" customFormat="1" ht="13.15" customHeight="1">
      <c r="A31" s="197" t="s">
        <v>442</v>
      </c>
      <c r="B31" s="136"/>
      <c r="C31" s="198">
        <v>45074</v>
      </c>
      <c r="D31" s="137"/>
      <c r="E31" s="42" t="s">
        <v>442</v>
      </c>
      <c r="F31" s="187"/>
      <c r="G31" s="137"/>
      <c r="H31" s="42" t="s">
        <v>442</v>
      </c>
      <c r="I31" s="187"/>
      <c r="J31" s="136"/>
      <c r="K31" s="136"/>
      <c r="L31" s="136"/>
      <c r="M31" s="199"/>
    </row>
    <row r="32" spans="1:13" s="3" customFormat="1" ht="13.15" customHeight="1">
      <c r="A32" s="197"/>
      <c r="B32" s="136"/>
      <c r="C32" s="136"/>
      <c r="D32" s="137"/>
      <c r="E32" s="203" t="s">
        <v>443</v>
      </c>
      <c r="F32" s="136"/>
      <c r="G32" s="137"/>
      <c r="H32" s="203" t="s">
        <v>443</v>
      </c>
      <c r="I32" s="136"/>
      <c r="J32" s="136"/>
      <c r="K32" s="136"/>
      <c r="L32" s="136"/>
      <c r="M32" s="199"/>
    </row>
    <row r="33" spans="1:13" ht="12.75">
      <c r="A33" s="200"/>
      <c r="B33" s="201"/>
      <c r="C33" s="201"/>
      <c r="D33" s="202"/>
      <c r="E33" s="204"/>
      <c r="F33" s="201"/>
      <c r="G33" s="202"/>
      <c r="H33" s="204"/>
      <c r="I33" s="201"/>
      <c r="J33" s="201"/>
      <c r="K33" s="201"/>
      <c r="L33" s="201"/>
      <c r="M33" s="205"/>
    </row>
    <row r="34" spans="1:13" s="3" customFormat="1" ht="56.25" customHeight="1" thickBot="1">
      <c r="A34" s="200"/>
      <c r="B34" s="201"/>
      <c r="C34" s="201"/>
      <c r="D34" s="202"/>
      <c r="E34" s="204"/>
      <c r="F34" s="201"/>
      <c r="G34" s="202"/>
      <c r="H34" s="204"/>
      <c r="I34" s="201"/>
      <c r="J34" s="201"/>
      <c r="K34" s="201"/>
      <c r="L34" s="201"/>
      <c r="M34" s="205"/>
    </row>
    <row r="35" spans="1:13" s="3" customFormat="1" ht="13.15" customHeight="1">
      <c r="A35" s="158" t="s">
        <v>444</v>
      </c>
      <c r="B35" s="192"/>
      <c r="C35" s="192"/>
      <c r="D35" s="193"/>
      <c r="E35" s="194">
        <v>21</v>
      </c>
      <c r="F35" s="159"/>
      <c r="G35" s="44" t="s">
        <v>445</v>
      </c>
      <c r="H35" s="195">
        <f>E28-H37</f>
        <v>0</v>
      </c>
      <c r="I35" s="196"/>
      <c r="J35" s="196"/>
      <c r="K35" s="196"/>
      <c r="L35" s="196"/>
      <c r="M35" s="45" t="s">
        <v>446</v>
      </c>
    </row>
    <row r="36" spans="1:13" s="3" customFormat="1" ht="13.15" customHeight="1">
      <c r="A36" s="149" t="s">
        <v>447</v>
      </c>
      <c r="B36" s="188"/>
      <c r="C36" s="188"/>
      <c r="D36" s="189"/>
      <c r="E36" s="190">
        <v>21</v>
      </c>
      <c r="F36" s="150"/>
      <c r="G36" s="34" t="s">
        <v>445</v>
      </c>
      <c r="H36" s="151">
        <f>H35*E36/100</f>
        <v>0</v>
      </c>
      <c r="I36" s="150"/>
      <c r="J36" s="150"/>
      <c r="K36" s="150"/>
      <c r="L36" s="150"/>
      <c r="M36" s="46" t="s">
        <v>446</v>
      </c>
    </row>
    <row r="37" spans="1:13" s="3" customFormat="1" ht="13.15" customHeight="1">
      <c r="A37" s="149" t="s">
        <v>444</v>
      </c>
      <c r="B37" s="188"/>
      <c r="C37" s="188"/>
      <c r="D37" s="189"/>
      <c r="E37" s="190">
        <v>15</v>
      </c>
      <c r="F37" s="150"/>
      <c r="G37" s="34" t="s">
        <v>445</v>
      </c>
      <c r="H37" s="151">
        <v>0</v>
      </c>
      <c r="I37" s="191"/>
      <c r="J37" s="191"/>
      <c r="K37" s="191"/>
      <c r="L37" s="191"/>
      <c r="M37" s="46" t="s">
        <v>446</v>
      </c>
    </row>
    <row r="38" spans="1:13" s="3" customFormat="1" ht="13.15" customHeight="1">
      <c r="A38" s="149" t="s">
        <v>447</v>
      </c>
      <c r="B38" s="188"/>
      <c r="C38" s="188"/>
      <c r="D38" s="189"/>
      <c r="E38" s="190">
        <v>15</v>
      </c>
      <c r="F38" s="150"/>
      <c r="G38" s="34" t="s">
        <v>445</v>
      </c>
      <c r="H38" s="151">
        <f>H37*E38/100</f>
        <v>0</v>
      </c>
      <c r="I38" s="150"/>
      <c r="J38" s="150"/>
      <c r="K38" s="150"/>
      <c r="L38" s="150"/>
      <c r="M38" s="46" t="s">
        <v>446</v>
      </c>
    </row>
    <row r="39" spans="1:13" s="47" customFormat="1" ht="19.5" customHeight="1" thickBot="1">
      <c r="A39" s="184" t="s">
        <v>448</v>
      </c>
      <c r="B39" s="185"/>
      <c r="C39" s="185"/>
      <c r="D39" s="185"/>
      <c r="E39" s="185"/>
      <c r="F39" s="185"/>
      <c r="G39" s="185"/>
      <c r="H39" s="186">
        <f>SUM(H35:H38)</f>
        <v>0</v>
      </c>
      <c r="I39" s="144"/>
      <c r="J39" s="144"/>
      <c r="K39" s="144"/>
      <c r="L39" s="144"/>
      <c r="M39" s="48" t="s">
        <v>446</v>
      </c>
    </row>
    <row r="40" s="3" customFormat="1" ht="13.15" customHeight="1"/>
    <row r="41" spans="1:13" s="3" customFormat="1" ht="13.15" customHeight="1">
      <c r="A41" s="187" t="s">
        <v>449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</sheetData>
  <mergeCells count="110">
    <mergeCell ref="A5:D5"/>
    <mergeCell ref="E5:J5"/>
    <mergeCell ref="K5:L5"/>
    <mergeCell ref="A6:D6"/>
    <mergeCell ref="K6:L6"/>
    <mergeCell ref="E6:J6"/>
    <mergeCell ref="A1:M1"/>
    <mergeCell ref="A2:M2"/>
    <mergeCell ref="A3:D3"/>
    <mergeCell ref="E3:J3"/>
    <mergeCell ref="K3:L3"/>
    <mergeCell ref="A4:D4"/>
    <mergeCell ref="K4:L4"/>
    <mergeCell ref="E4:J4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D2" sqref="D2:E2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5" width="10.7109375" style="0" customWidth="1"/>
  </cols>
  <sheetData>
    <row r="1" spans="1:5" s="2" customFormat="1" ht="9.75">
      <c r="A1" s="253" t="s">
        <v>469</v>
      </c>
      <c r="B1" s="253"/>
      <c r="C1" s="253"/>
      <c r="D1" s="253" t="s">
        <v>0</v>
      </c>
      <c r="E1" s="253"/>
    </row>
    <row r="2" spans="1:5" s="2" customFormat="1" ht="9.75">
      <c r="A2" s="253" t="s">
        <v>468</v>
      </c>
      <c r="B2" s="253"/>
      <c r="C2" s="253"/>
      <c r="D2" s="253" t="s">
        <v>679</v>
      </c>
      <c r="E2" s="253"/>
    </row>
    <row r="3" s="1" customFormat="1" ht="9.75"/>
    <row r="4" spans="1:5" s="4" customFormat="1" ht="12.75">
      <c r="A4" s="254" t="s">
        <v>672</v>
      </c>
      <c r="B4" s="136"/>
      <c r="C4" s="136"/>
      <c r="D4" s="136"/>
      <c r="E4" s="136"/>
    </row>
    <row r="5" s="1" customFormat="1" ht="10.5" thickBot="1"/>
    <row r="6" spans="1:5" s="1" customFormat="1" ht="9.75" customHeight="1">
      <c r="A6" s="248" t="s">
        <v>361</v>
      </c>
      <c r="B6" s="250" t="s">
        <v>362</v>
      </c>
      <c r="C6" s="252" t="s">
        <v>363</v>
      </c>
      <c r="D6" s="159"/>
      <c r="E6" s="229"/>
    </row>
    <row r="7" spans="1:5" s="1" customFormat="1" ht="9.75" customHeight="1" thickBot="1">
      <c r="A7" s="249"/>
      <c r="B7" s="251"/>
      <c r="C7" s="7" t="s">
        <v>14</v>
      </c>
      <c r="D7" s="8" t="s">
        <v>19</v>
      </c>
      <c r="E7" s="9" t="s">
        <v>364</v>
      </c>
    </row>
    <row r="8" spans="1:5" s="5" customFormat="1" ht="11.25">
      <c r="A8" s="10"/>
      <c r="B8" s="13" t="s">
        <v>25</v>
      </c>
      <c r="C8" s="11"/>
      <c r="D8" s="11"/>
      <c r="E8" s="12"/>
    </row>
    <row r="9" spans="1:5" s="5" customFormat="1" ht="11.25">
      <c r="A9" s="14">
        <v>1</v>
      </c>
      <c r="B9" s="6" t="s">
        <v>365</v>
      </c>
      <c r="C9" s="15">
        <f>ROZPOČET!G20</f>
        <v>0</v>
      </c>
      <c r="D9" s="15">
        <f>ROZPOČET!I20</f>
        <v>0</v>
      </c>
      <c r="E9" s="16">
        <f>C9+D9</f>
        <v>0</v>
      </c>
    </row>
    <row r="10" spans="1:5" s="5" customFormat="1" ht="11.25">
      <c r="A10" s="17">
        <v>94</v>
      </c>
      <c r="B10" s="18" t="s">
        <v>366</v>
      </c>
      <c r="C10" s="19">
        <f>ROZPOČET!G38</f>
        <v>0</v>
      </c>
      <c r="D10" s="19">
        <f>ROZPOČET!I38</f>
        <v>0</v>
      </c>
      <c r="E10" s="20">
        <f>C10+D10</f>
        <v>0</v>
      </c>
    </row>
    <row r="11" spans="1:5" s="5" customFormat="1" ht="11.25">
      <c r="A11" s="17">
        <v>96</v>
      </c>
      <c r="B11" s="18" t="s">
        <v>367</v>
      </c>
      <c r="C11" s="19">
        <f>ROZPOČET!G177</f>
        <v>0</v>
      </c>
      <c r="D11" s="19">
        <f>ROZPOČET!I177</f>
        <v>0</v>
      </c>
      <c r="E11" s="20">
        <f>C11+D11</f>
        <v>0</v>
      </c>
    </row>
    <row r="12" spans="1:5" s="5" customFormat="1" ht="12" thickBot="1">
      <c r="A12" s="21"/>
      <c r="B12" s="22" t="s">
        <v>368</v>
      </c>
      <c r="C12" s="23">
        <f>SUM(C9:C11)</f>
        <v>0</v>
      </c>
      <c r="D12" s="23">
        <f>SUM(D9:D11)</f>
        <v>0</v>
      </c>
      <c r="E12" s="24">
        <f>SUM(E9:E11)</f>
        <v>0</v>
      </c>
    </row>
    <row r="13" s="1" customFormat="1" ht="10.5" thickBot="1"/>
    <row r="14" spans="1:5" s="5" customFormat="1" ht="11.25">
      <c r="A14" s="10"/>
      <c r="B14" s="13" t="s">
        <v>158</v>
      </c>
      <c r="C14" s="11"/>
      <c r="D14" s="11"/>
      <c r="E14" s="12"/>
    </row>
    <row r="15" spans="1:5" s="5" customFormat="1" ht="11.25">
      <c r="A15" s="14">
        <v>712</v>
      </c>
      <c r="B15" s="6" t="s">
        <v>369</v>
      </c>
      <c r="C15" s="15">
        <f>ROZPOČET!G187</f>
        <v>0</v>
      </c>
      <c r="D15" s="15">
        <f>ROZPOČET!I187</f>
        <v>0</v>
      </c>
      <c r="E15" s="16">
        <f aca="true" t="shared" si="0" ref="E15:E26">C15+D15</f>
        <v>0</v>
      </c>
    </row>
    <row r="16" spans="1:5" s="5" customFormat="1" ht="11.25">
      <c r="A16" s="17">
        <v>713</v>
      </c>
      <c r="B16" s="18" t="s">
        <v>370</v>
      </c>
      <c r="C16" s="19">
        <f>ROZPOČET!G193</f>
        <v>0</v>
      </c>
      <c r="D16" s="19">
        <f>ROZPOČET!I193</f>
        <v>0</v>
      </c>
      <c r="E16" s="20">
        <f t="shared" si="0"/>
        <v>0</v>
      </c>
    </row>
    <row r="17" spans="1:5" s="5" customFormat="1" ht="11.25">
      <c r="A17" s="17">
        <v>762</v>
      </c>
      <c r="B17" s="18" t="s">
        <v>371</v>
      </c>
      <c r="C17" s="19">
        <f>ROZPOČET!G219</f>
        <v>0</v>
      </c>
      <c r="D17" s="19">
        <f>ROZPOČET!I219</f>
        <v>0</v>
      </c>
      <c r="E17" s="20">
        <f t="shared" si="0"/>
        <v>0</v>
      </c>
    </row>
    <row r="18" spans="1:5" s="5" customFormat="1" ht="11.25">
      <c r="A18" s="17">
        <v>764</v>
      </c>
      <c r="B18" s="18" t="s">
        <v>372</v>
      </c>
      <c r="C18" s="19">
        <f>ROZPOČET!G237</f>
        <v>0</v>
      </c>
      <c r="D18" s="19">
        <f>ROZPOČET!I237</f>
        <v>0</v>
      </c>
      <c r="E18" s="20">
        <f t="shared" si="0"/>
        <v>0</v>
      </c>
    </row>
    <row r="19" spans="1:5" s="5" customFormat="1" ht="11.25">
      <c r="A19" s="17">
        <v>765</v>
      </c>
      <c r="B19" s="18" t="s">
        <v>373</v>
      </c>
      <c r="C19" s="19">
        <f>ROZPOČET!G249</f>
        <v>0</v>
      </c>
      <c r="D19" s="19">
        <f>ROZPOČET!I249</f>
        <v>0</v>
      </c>
      <c r="E19" s="20">
        <f t="shared" si="0"/>
        <v>0</v>
      </c>
    </row>
    <row r="20" spans="1:5" s="5" customFormat="1" ht="11.25">
      <c r="A20" s="17">
        <v>766</v>
      </c>
      <c r="B20" s="18" t="s">
        <v>374</v>
      </c>
      <c r="C20" s="19">
        <f>ROZPOČET!G255</f>
        <v>0</v>
      </c>
      <c r="D20" s="19">
        <f>ROZPOČET!I255</f>
        <v>0</v>
      </c>
      <c r="E20" s="20">
        <f t="shared" si="0"/>
        <v>0</v>
      </c>
    </row>
    <row r="21" spans="1:5" s="5" customFormat="1" ht="11.25">
      <c r="A21" s="17">
        <v>767</v>
      </c>
      <c r="B21" s="18" t="s">
        <v>375</v>
      </c>
      <c r="C21" s="19">
        <f>ROZPOČET!G271</f>
        <v>0</v>
      </c>
      <c r="D21" s="19">
        <f>ROZPOČET!I271</f>
        <v>0</v>
      </c>
      <c r="E21" s="20">
        <f t="shared" si="0"/>
        <v>0</v>
      </c>
    </row>
    <row r="22" spans="1:5" s="5" customFormat="1" ht="11.25">
      <c r="A22" s="17">
        <v>771</v>
      </c>
      <c r="B22" s="18" t="s">
        <v>376</v>
      </c>
      <c r="C22" s="19">
        <f>ROZPOČET!G275</f>
        <v>0</v>
      </c>
      <c r="D22" s="19">
        <f>ROZPOČET!I275</f>
        <v>0</v>
      </c>
      <c r="E22" s="20">
        <f t="shared" si="0"/>
        <v>0</v>
      </c>
    </row>
    <row r="23" spans="1:5" s="5" customFormat="1" ht="11.25">
      <c r="A23" s="17">
        <v>775</v>
      </c>
      <c r="B23" s="18" t="s">
        <v>377</v>
      </c>
      <c r="C23" s="19">
        <f>ROZPOČET!G281</f>
        <v>0</v>
      </c>
      <c r="D23" s="19">
        <f>ROZPOČET!I281</f>
        <v>0</v>
      </c>
      <c r="E23" s="20">
        <f t="shared" si="0"/>
        <v>0</v>
      </c>
    </row>
    <row r="24" spans="1:5" s="5" customFormat="1" ht="11.25">
      <c r="A24" s="17">
        <v>776</v>
      </c>
      <c r="B24" s="18" t="s">
        <v>378</v>
      </c>
      <c r="C24" s="19">
        <f>ROZPOČET!G289</f>
        <v>0</v>
      </c>
      <c r="D24" s="19">
        <f>ROZPOČET!I289</f>
        <v>0</v>
      </c>
      <c r="E24" s="20">
        <f t="shared" si="0"/>
        <v>0</v>
      </c>
    </row>
    <row r="25" spans="1:5" s="5" customFormat="1" ht="11.25">
      <c r="A25" s="17">
        <v>781</v>
      </c>
      <c r="B25" s="18" t="s">
        <v>379</v>
      </c>
      <c r="C25" s="19">
        <f>ROZPOČET!G293</f>
        <v>0</v>
      </c>
      <c r="D25" s="19">
        <f>ROZPOČET!I293</f>
        <v>0</v>
      </c>
      <c r="E25" s="20">
        <f t="shared" si="0"/>
        <v>0</v>
      </c>
    </row>
    <row r="26" spans="1:5" s="5" customFormat="1" ht="11.25">
      <c r="A26" s="17">
        <v>787</v>
      </c>
      <c r="B26" s="18" t="s">
        <v>380</v>
      </c>
      <c r="C26" s="19">
        <f>ROZPOČET!G303</f>
        <v>0</v>
      </c>
      <c r="D26" s="19">
        <f>ROZPOČET!I303</f>
        <v>0</v>
      </c>
      <c r="E26" s="20">
        <f t="shared" si="0"/>
        <v>0</v>
      </c>
    </row>
    <row r="27" spans="1:5" s="5" customFormat="1" ht="12" thickBot="1">
      <c r="A27" s="21"/>
      <c r="B27" s="22" t="s">
        <v>381</v>
      </c>
      <c r="C27" s="23">
        <f>SUM(C15:C26)</f>
        <v>0</v>
      </c>
      <c r="D27" s="23">
        <f>SUM(D15:D26)</f>
        <v>0</v>
      </c>
      <c r="E27" s="24">
        <f>SUM(E15:E26)</f>
        <v>0</v>
      </c>
    </row>
    <row r="28" s="1" customFormat="1" ht="10.5" thickBot="1"/>
    <row r="29" spans="1:5" s="5" customFormat="1" ht="11.25">
      <c r="A29" s="10"/>
      <c r="B29" s="13" t="s">
        <v>278</v>
      </c>
      <c r="C29" s="11"/>
      <c r="D29" s="11"/>
      <c r="E29" s="12"/>
    </row>
    <row r="30" spans="1:5" s="5" customFormat="1" ht="11.25">
      <c r="A30" s="14">
        <v>720</v>
      </c>
      <c r="B30" s="6" t="s">
        <v>382</v>
      </c>
      <c r="C30" s="15">
        <f>ROZPOČET!G323+ROZPOČET!G337+ROZPOČET!G349+ROZPOČET!G367</f>
        <v>0</v>
      </c>
      <c r="D30" s="15">
        <f>ROZPOČET!I323+ROZPOČET!I337+ROZPOČET!I349+ROZPOČET!I367</f>
        <v>0</v>
      </c>
      <c r="E30" s="16">
        <f>C30+D30</f>
        <v>0</v>
      </c>
    </row>
    <row r="31" spans="1:5" s="5" customFormat="1" ht="11.25">
      <c r="A31" s="17">
        <v>730</v>
      </c>
      <c r="B31" s="18" t="s">
        <v>383</v>
      </c>
      <c r="C31" s="19">
        <f>ROZPOČET!G373</f>
        <v>0</v>
      </c>
      <c r="D31" s="19">
        <f>ROZPOČET!I373</f>
        <v>0</v>
      </c>
      <c r="E31" s="20">
        <f>C31+D31</f>
        <v>0</v>
      </c>
    </row>
    <row r="32" spans="1:5" s="5" customFormat="1" ht="12" thickBot="1">
      <c r="A32" s="21"/>
      <c r="B32" s="22" t="s">
        <v>384</v>
      </c>
      <c r="C32" s="23">
        <f>SUM(C30:C31)</f>
        <v>0</v>
      </c>
      <c r="D32" s="23">
        <f>SUM(D30:D31)</f>
        <v>0</v>
      </c>
      <c r="E32" s="24">
        <f>SUM(E30:E31)</f>
        <v>0</v>
      </c>
    </row>
    <row r="33" s="1" customFormat="1" ht="10.5" thickBot="1"/>
    <row r="34" spans="1:5" s="5" customFormat="1" ht="11.25">
      <c r="A34" s="10"/>
      <c r="B34" s="13" t="s">
        <v>337</v>
      </c>
      <c r="C34" s="11"/>
      <c r="D34" s="11"/>
      <c r="E34" s="12"/>
    </row>
    <row r="35" spans="1:5" s="5" customFormat="1" ht="11.25">
      <c r="A35" s="14" t="s">
        <v>344</v>
      </c>
      <c r="B35" s="6" t="s">
        <v>385</v>
      </c>
      <c r="C35" s="15">
        <f>ROZPOČET!G389</f>
        <v>0</v>
      </c>
      <c r="D35" s="15">
        <f>ROZPOČET!I389</f>
        <v>0</v>
      </c>
      <c r="E35" s="16">
        <f>C35+D35</f>
        <v>0</v>
      </c>
    </row>
    <row r="36" spans="1:5" s="5" customFormat="1" ht="11.25">
      <c r="A36" s="17" t="s">
        <v>358</v>
      </c>
      <c r="B36" s="18" t="s">
        <v>386</v>
      </c>
      <c r="C36" s="19">
        <f>ROZPOČET!G405</f>
        <v>0</v>
      </c>
      <c r="D36" s="19">
        <f>ROZPOČET!I405</f>
        <v>0</v>
      </c>
      <c r="E36" s="20">
        <f>C36+D36</f>
        <v>0</v>
      </c>
    </row>
    <row r="37" spans="1:5" s="5" customFormat="1" ht="12" thickBot="1">
      <c r="A37" s="21"/>
      <c r="B37" s="22" t="s">
        <v>387</v>
      </c>
      <c r="C37" s="23">
        <f>SUM(C35:C36)</f>
        <v>0</v>
      </c>
      <c r="D37" s="23">
        <f>SUM(D35:D36)</f>
        <v>0</v>
      </c>
      <c r="E37" s="24">
        <f>SUM(E35:E36)</f>
        <v>0</v>
      </c>
    </row>
    <row r="38" s="1" customFormat="1" ht="10.5" thickBot="1"/>
    <row r="39" spans="1:5" s="5" customFormat="1" ht="12" thickBot="1">
      <c r="A39" s="25"/>
      <c r="B39" s="26" t="s">
        <v>388</v>
      </c>
      <c r="C39" s="27">
        <f>C12+C27+C32+C37</f>
        <v>0</v>
      </c>
      <c r="D39" s="27">
        <f>D12+D27+D32+D37</f>
        <v>0</v>
      </c>
      <c r="E39" s="28">
        <f>E12+E27+E32+E37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workbookViewId="0" topLeftCell="A1">
      <pane ySplit="9" topLeftCell="A265" activePane="bottomLeft" state="frozen"/>
      <selection pane="bottomLeft" activeCell="G303" sqref="G303"/>
    </sheetView>
  </sheetViews>
  <sheetFormatPr defaultColWidth="9.140625" defaultRowHeight="12.75"/>
  <cols>
    <col min="1" max="1" width="3.7109375" style="89" customWidth="1"/>
    <col min="2" max="2" width="11.140625" style="89" customWidth="1"/>
    <col min="3" max="3" width="43.421875" style="89" customWidth="1"/>
    <col min="4" max="4" width="4.421875" style="89" customWidth="1"/>
    <col min="5" max="5" width="8.7109375" style="89" customWidth="1"/>
    <col min="6" max="9" width="10.7109375" style="89" customWidth="1"/>
    <col min="10" max="11" width="9.140625" style="89" customWidth="1"/>
    <col min="12" max="16384" width="9.140625" style="89" customWidth="1"/>
  </cols>
  <sheetData>
    <row r="1" spans="1:11" s="57" customFormat="1" ht="9.75">
      <c r="A1" s="263" t="s">
        <v>467</v>
      </c>
      <c r="B1" s="263"/>
      <c r="C1" s="263"/>
      <c r="D1" s="263"/>
      <c r="E1" s="263"/>
      <c r="F1" s="263"/>
      <c r="G1" s="263"/>
      <c r="H1" s="263"/>
      <c r="I1" s="263"/>
      <c r="J1" s="264" t="s">
        <v>0</v>
      </c>
      <c r="K1" s="264"/>
    </row>
    <row r="2" spans="1:11" s="57" customFormat="1" ht="9.75">
      <c r="A2" s="264" t="s">
        <v>468</v>
      </c>
      <c r="B2" s="264"/>
      <c r="C2" s="264"/>
      <c r="D2" s="264"/>
      <c r="E2" s="264"/>
      <c r="F2" s="264"/>
      <c r="G2" s="264"/>
      <c r="H2" s="264"/>
      <c r="I2" s="264"/>
      <c r="J2" s="264" t="s">
        <v>679</v>
      </c>
      <c r="K2" s="264"/>
    </row>
    <row r="3" s="56" customFormat="1" ht="9.75"/>
    <row r="4" spans="1:11" s="58" customFormat="1" ht="12.75">
      <c r="A4" s="265" t="s">
        <v>671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="56" customFormat="1" ht="10.5" thickBot="1"/>
    <row r="6" spans="1:11" s="56" customFormat="1" ht="9.75" customHeight="1">
      <c r="A6" s="59" t="s">
        <v>1</v>
      </c>
      <c r="B6" s="270" t="s">
        <v>5</v>
      </c>
      <c r="C6" s="270" t="s">
        <v>7</v>
      </c>
      <c r="D6" s="270" t="s">
        <v>9</v>
      </c>
      <c r="E6" s="270" t="s">
        <v>11</v>
      </c>
      <c r="F6" s="274" t="s">
        <v>13</v>
      </c>
      <c r="G6" s="275"/>
      <c r="H6" s="275"/>
      <c r="I6" s="275"/>
      <c r="J6" s="270" t="s">
        <v>22</v>
      </c>
      <c r="K6" s="271"/>
    </row>
    <row r="7" spans="1:11" s="56" customFormat="1" ht="9.75" customHeight="1">
      <c r="A7" s="60" t="s">
        <v>2</v>
      </c>
      <c r="B7" s="272"/>
      <c r="C7" s="272"/>
      <c r="D7" s="272"/>
      <c r="E7" s="272"/>
      <c r="F7" s="267" t="s">
        <v>14</v>
      </c>
      <c r="G7" s="268"/>
      <c r="H7" s="269" t="s">
        <v>19</v>
      </c>
      <c r="I7" s="268"/>
      <c r="J7" s="272"/>
      <c r="K7" s="273"/>
    </row>
    <row r="8" spans="1:11" s="56" customFormat="1" ht="9.75" customHeight="1">
      <c r="A8" s="60" t="s">
        <v>3</v>
      </c>
      <c r="B8" s="272"/>
      <c r="C8" s="272"/>
      <c r="D8" s="272"/>
      <c r="E8" s="272"/>
      <c r="F8" s="61" t="s">
        <v>15</v>
      </c>
      <c r="G8" s="62" t="s">
        <v>17</v>
      </c>
      <c r="H8" s="63" t="s">
        <v>15</v>
      </c>
      <c r="I8" s="62" t="s">
        <v>17</v>
      </c>
      <c r="J8" s="63" t="s">
        <v>15</v>
      </c>
      <c r="K8" s="64" t="s">
        <v>17</v>
      </c>
    </row>
    <row r="9" spans="1:11" s="56" customFormat="1" ht="9.75" customHeight="1" thickBot="1">
      <c r="A9" s="65" t="s">
        <v>4</v>
      </c>
      <c r="B9" s="66" t="s">
        <v>6</v>
      </c>
      <c r="C9" s="66" t="s">
        <v>8</v>
      </c>
      <c r="D9" s="66" t="s">
        <v>10</v>
      </c>
      <c r="E9" s="66" t="s">
        <v>12</v>
      </c>
      <c r="F9" s="67" t="s">
        <v>16</v>
      </c>
      <c r="G9" s="68" t="s">
        <v>18</v>
      </c>
      <c r="H9" s="69" t="s">
        <v>20</v>
      </c>
      <c r="I9" s="68" t="s">
        <v>21</v>
      </c>
      <c r="J9" s="69" t="s">
        <v>23</v>
      </c>
      <c r="K9" s="70" t="s">
        <v>24</v>
      </c>
    </row>
    <row r="10" spans="1:11" s="77" customFormat="1" ht="11.25">
      <c r="A10" s="71"/>
      <c r="B10" s="72"/>
      <c r="C10" s="73" t="s">
        <v>25</v>
      </c>
      <c r="D10" s="72"/>
      <c r="E10" s="72"/>
      <c r="F10" s="74"/>
      <c r="G10" s="75"/>
      <c r="H10" s="76"/>
      <c r="J10" s="76"/>
      <c r="K10" s="78"/>
    </row>
    <row r="11" spans="1:11" s="77" customFormat="1" ht="11.25">
      <c r="A11" s="95"/>
      <c r="B11" s="96" t="s">
        <v>26</v>
      </c>
      <c r="C11" s="97" t="s">
        <v>27</v>
      </c>
      <c r="D11" s="95"/>
      <c r="E11" s="95"/>
      <c r="F11" s="95"/>
      <c r="G11" s="95"/>
      <c r="H11" s="95"/>
      <c r="I11" s="95"/>
      <c r="J11" s="95"/>
      <c r="K11" s="95"/>
    </row>
    <row r="12" spans="1:11" s="56" customFormat="1" ht="9.75">
      <c r="A12" s="98">
        <v>1</v>
      </c>
      <c r="B12" s="99" t="s">
        <v>28</v>
      </c>
      <c r="C12" s="100" t="s">
        <v>29</v>
      </c>
      <c r="D12" s="101" t="s">
        <v>30</v>
      </c>
      <c r="E12" s="102">
        <v>40</v>
      </c>
      <c r="F12" s="103">
        <v>0</v>
      </c>
      <c r="G12" s="103">
        <f>E12*F12</f>
        <v>0</v>
      </c>
      <c r="H12" s="103"/>
      <c r="I12" s="103">
        <f>E12*H12</f>
        <v>0</v>
      </c>
      <c r="J12" s="104">
        <v>0</v>
      </c>
      <c r="K12" s="104">
        <f>E12*J12</f>
        <v>0</v>
      </c>
    </row>
    <row r="13" spans="1:11" s="56" customFormat="1" ht="9.75">
      <c r="A13" s="98"/>
      <c r="B13" s="105" t="s">
        <v>472</v>
      </c>
      <c r="C13" s="106" t="s">
        <v>617</v>
      </c>
      <c r="D13" s="107" t="s">
        <v>473</v>
      </c>
      <c r="E13" s="108">
        <v>40</v>
      </c>
      <c r="F13" s="103"/>
      <c r="G13" s="103"/>
      <c r="H13" s="103"/>
      <c r="I13" s="103"/>
      <c r="J13" s="104"/>
      <c r="K13" s="104"/>
    </row>
    <row r="14" spans="1:11" s="56" customFormat="1" ht="9.75">
      <c r="A14" s="98">
        <f>A12+1</f>
        <v>2</v>
      </c>
      <c r="B14" s="99" t="s">
        <v>31</v>
      </c>
      <c r="C14" s="100" t="s">
        <v>32</v>
      </c>
      <c r="D14" s="101" t="s">
        <v>33</v>
      </c>
      <c r="E14" s="102">
        <v>4.8</v>
      </c>
      <c r="F14" s="103">
        <v>0</v>
      </c>
      <c r="G14" s="103">
        <f>E14*F14</f>
        <v>0</v>
      </c>
      <c r="H14" s="103"/>
      <c r="I14" s="103">
        <f>E14*H14</f>
        <v>0</v>
      </c>
      <c r="J14" s="104">
        <v>0</v>
      </c>
      <c r="K14" s="104">
        <f>E14*J14</f>
        <v>0</v>
      </c>
    </row>
    <row r="15" spans="1:11" s="56" customFormat="1" ht="9.75">
      <c r="A15" s="98"/>
      <c r="B15" s="105" t="s">
        <v>472</v>
      </c>
      <c r="C15" s="106" t="s">
        <v>618</v>
      </c>
      <c r="D15" s="107" t="s">
        <v>474</v>
      </c>
      <c r="E15" s="108">
        <v>4.8</v>
      </c>
      <c r="F15" s="103"/>
      <c r="G15" s="103"/>
      <c r="H15" s="103"/>
      <c r="I15" s="103"/>
      <c r="J15" s="104"/>
      <c r="K15" s="104"/>
    </row>
    <row r="16" spans="1:11" s="56" customFormat="1" ht="9.75">
      <c r="A16" s="98">
        <f>A14+1</f>
        <v>3</v>
      </c>
      <c r="B16" s="99" t="s">
        <v>476</v>
      </c>
      <c r="C16" s="100" t="s">
        <v>475</v>
      </c>
      <c r="D16" s="101" t="s">
        <v>33</v>
      </c>
      <c r="E16" s="102">
        <v>7.2</v>
      </c>
      <c r="F16" s="103">
        <v>0</v>
      </c>
      <c r="G16" s="103">
        <f>E16*F16</f>
        <v>0</v>
      </c>
      <c r="H16" s="103"/>
      <c r="I16" s="103">
        <f>E16*H16</f>
        <v>0</v>
      </c>
      <c r="J16" s="104">
        <v>0</v>
      </c>
      <c r="K16" s="104">
        <f>E16*J16</f>
        <v>0</v>
      </c>
    </row>
    <row r="17" spans="1:11" s="56" customFormat="1" ht="9.75">
      <c r="A17" s="98"/>
      <c r="B17" s="105" t="s">
        <v>472</v>
      </c>
      <c r="C17" s="106" t="s">
        <v>619</v>
      </c>
      <c r="D17" s="107" t="s">
        <v>474</v>
      </c>
      <c r="E17" s="108">
        <v>7.2</v>
      </c>
      <c r="F17" s="103"/>
      <c r="G17" s="103"/>
      <c r="H17" s="103"/>
      <c r="I17" s="103"/>
      <c r="J17" s="104"/>
      <c r="K17" s="104"/>
    </row>
    <row r="18" spans="1:11" s="56" customFormat="1" ht="19.5">
      <c r="A18" s="98">
        <v>4</v>
      </c>
      <c r="B18" s="99" t="s">
        <v>596</v>
      </c>
      <c r="C18" s="100" t="s">
        <v>597</v>
      </c>
      <c r="D18" s="101" t="s">
        <v>33</v>
      </c>
      <c r="E18" s="102">
        <v>168</v>
      </c>
      <c r="F18" s="103">
        <v>0</v>
      </c>
      <c r="G18" s="103">
        <f>E18*F18</f>
        <v>0</v>
      </c>
      <c r="H18" s="103"/>
      <c r="I18" s="103">
        <f>E18*H18</f>
        <v>0</v>
      </c>
      <c r="J18" s="104">
        <v>0</v>
      </c>
      <c r="K18" s="104">
        <f>E18*J18</f>
        <v>0</v>
      </c>
    </row>
    <row r="19" spans="1:11" s="56" customFormat="1" ht="9.75">
      <c r="A19" s="98"/>
      <c r="B19" s="105" t="s">
        <v>472</v>
      </c>
      <c r="C19" s="106" t="s">
        <v>598</v>
      </c>
      <c r="D19" s="107" t="s">
        <v>474</v>
      </c>
      <c r="E19" s="108">
        <v>168</v>
      </c>
      <c r="F19" s="103"/>
      <c r="G19" s="103"/>
      <c r="H19" s="103"/>
      <c r="I19" s="103"/>
      <c r="J19" s="104"/>
      <c r="K19" s="104"/>
    </row>
    <row r="20" spans="1:11" s="77" customFormat="1" ht="11.25">
      <c r="A20" s="95"/>
      <c r="B20" s="96">
        <v>1</v>
      </c>
      <c r="C20" s="97" t="s">
        <v>34</v>
      </c>
      <c r="D20" s="95"/>
      <c r="E20" s="95"/>
      <c r="F20" s="95"/>
      <c r="G20" s="109">
        <f>SUM(G12:G18)</f>
        <v>0</v>
      </c>
      <c r="H20" s="95"/>
      <c r="I20" s="109">
        <f>SUM(I12:I18)</f>
        <v>0</v>
      </c>
      <c r="J20" s="95"/>
      <c r="K20" s="109">
        <f>SUM(K12:K18)</f>
        <v>0</v>
      </c>
    </row>
    <row r="21" spans="1:11" s="77" customFormat="1" ht="11.25">
      <c r="A21" s="95"/>
      <c r="B21" s="96" t="s">
        <v>35</v>
      </c>
      <c r="C21" s="97" t="s">
        <v>36</v>
      </c>
      <c r="D21" s="95"/>
      <c r="E21" s="95"/>
      <c r="F21" s="95"/>
      <c r="G21" s="95"/>
      <c r="H21" s="95"/>
      <c r="I21" s="95"/>
      <c r="J21" s="95"/>
      <c r="K21" s="95"/>
    </row>
    <row r="22" spans="1:11" s="56" customFormat="1" ht="9.75">
      <c r="A22" s="98">
        <v>5</v>
      </c>
      <c r="B22" s="99" t="s">
        <v>37</v>
      </c>
      <c r="C22" s="100" t="s">
        <v>38</v>
      </c>
      <c r="D22" s="101" t="s">
        <v>30</v>
      </c>
      <c r="E22" s="102">
        <v>210</v>
      </c>
      <c r="F22" s="103">
        <v>0</v>
      </c>
      <c r="G22" s="103">
        <f>E22*F22</f>
        <v>0</v>
      </c>
      <c r="H22" s="103"/>
      <c r="I22" s="103">
        <f>E22*H22</f>
        <v>0</v>
      </c>
      <c r="J22" s="104">
        <v>1.04E-06</v>
      </c>
      <c r="K22" s="104">
        <f>E22*J22</f>
        <v>0.0002184</v>
      </c>
    </row>
    <row r="23" spans="1:11" s="56" customFormat="1" ht="9.75">
      <c r="A23" s="98"/>
      <c r="B23" s="105" t="s">
        <v>472</v>
      </c>
      <c r="C23" s="106" t="s">
        <v>620</v>
      </c>
      <c r="D23" s="107" t="s">
        <v>473</v>
      </c>
      <c r="E23" s="108">
        <v>210</v>
      </c>
      <c r="F23" s="103"/>
      <c r="G23" s="103"/>
      <c r="H23" s="103"/>
      <c r="I23" s="103"/>
      <c r="J23" s="104"/>
      <c r="K23" s="104"/>
    </row>
    <row r="24" spans="1:11" s="56" customFormat="1" ht="9.75">
      <c r="A24" s="98">
        <f>A22+1</f>
        <v>6</v>
      </c>
      <c r="B24" s="99" t="s">
        <v>39</v>
      </c>
      <c r="C24" s="100" t="s">
        <v>40</v>
      </c>
      <c r="D24" s="101" t="s">
        <v>30</v>
      </c>
      <c r="E24" s="102">
        <v>210</v>
      </c>
      <c r="F24" s="103">
        <v>0</v>
      </c>
      <c r="G24" s="103">
        <f>E24*F24</f>
        <v>0</v>
      </c>
      <c r="H24" s="103"/>
      <c r="I24" s="103">
        <f>E24*H24</f>
        <v>0</v>
      </c>
      <c r="J24" s="104">
        <v>0.00174656</v>
      </c>
      <c r="K24" s="104">
        <f>E24*J24</f>
        <v>0.36677760000000004</v>
      </c>
    </row>
    <row r="25" spans="1:11" s="56" customFormat="1" ht="9.75">
      <c r="A25" s="98"/>
      <c r="B25" s="105" t="s">
        <v>472</v>
      </c>
      <c r="C25" s="106" t="s">
        <v>621</v>
      </c>
      <c r="D25" s="107" t="s">
        <v>473</v>
      </c>
      <c r="E25" s="108">
        <v>210</v>
      </c>
      <c r="F25" s="103"/>
      <c r="G25" s="103"/>
      <c r="H25" s="103"/>
      <c r="I25" s="103"/>
      <c r="J25" s="104"/>
      <c r="K25" s="104"/>
    </row>
    <row r="26" spans="1:11" s="56" customFormat="1" ht="9.75">
      <c r="A26" s="98">
        <f>A24+1</f>
        <v>7</v>
      </c>
      <c r="B26" s="99" t="s">
        <v>41</v>
      </c>
      <c r="C26" s="100" t="s">
        <v>42</v>
      </c>
      <c r="D26" s="101" t="s">
        <v>30</v>
      </c>
      <c r="E26" s="102">
        <v>210</v>
      </c>
      <c r="F26" s="103">
        <v>0</v>
      </c>
      <c r="G26" s="103">
        <f>E26*F26</f>
        <v>0</v>
      </c>
      <c r="H26" s="103"/>
      <c r="I26" s="103">
        <f>E26*H26</f>
        <v>0</v>
      </c>
      <c r="J26" s="104">
        <v>0</v>
      </c>
      <c r="K26" s="104">
        <f>E26*J26</f>
        <v>0</v>
      </c>
    </row>
    <row r="27" spans="1:11" s="56" customFormat="1" ht="9.75">
      <c r="A27" s="98"/>
      <c r="B27" s="105" t="s">
        <v>472</v>
      </c>
      <c r="C27" s="106" t="s">
        <v>620</v>
      </c>
      <c r="D27" s="107" t="s">
        <v>473</v>
      </c>
      <c r="E27" s="108">
        <v>210</v>
      </c>
      <c r="F27" s="103"/>
      <c r="G27" s="103"/>
      <c r="H27" s="103"/>
      <c r="I27" s="103"/>
      <c r="J27" s="104"/>
      <c r="K27" s="104"/>
    </row>
    <row r="28" spans="1:11" s="56" customFormat="1" ht="9.75">
      <c r="A28" s="98">
        <f>A26+1</f>
        <v>8</v>
      </c>
      <c r="B28" s="99" t="s">
        <v>43</v>
      </c>
      <c r="C28" s="100" t="s">
        <v>44</v>
      </c>
      <c r="D28" s="101" t="s">
        <v>30</v>
      </c>
      <c r="E28" s="102">
        <v>220</v>
      </c>
      <c r="F28" s="103">
        <v>0</v>
      </c>
      <c r="G28" s="103">
        <f>E28*F28</f>
        <v>0</v>
      </c>
      <c r="H28" s="103"/>
      <c r="I28" s="103">
        <f>E28*H28</f>
        <v>0</v>
      </c>
      <c r="J28" s="104">
        <v>0.0001</v>
      </c>
      <c r="K28" s="104">
        <f>E28*J28</f>
        <v>0.022000000000000002</v>
      </c>
    </row>
    <row r="29" spans="1:11" s="56" customFormat="1" ht="9.75">
      <c r="A29" s="98"/>
      <c r="B29" s="105" t="s">
        <v>472</v>
      </c>
      <c r="C29" s="106">
        <v>220</v>
      </c>
      <c r="D29" s="107" t="s">
        <v>473</v>
      </c>
      <c r="E29" s="108">
        <v>220</v>
      </c>
      <c r="F29" s="103"/>
      <c r="G29" s="103"/>
      <c r="H29" s="103"/>
      <c r="I29" s="103"/>
      <c r="J29" s="104"/>
      <c r="K29" s="104"/>
    </row>
    <row r="30" spans="1:11" s="56" customFormat="1" ht="9.75">
      <c r="A30" s="98">
        <f>A28+1</f>
        <v>9</v>
      </c>
      <c r="B30" s="99" t="s">
        <v>45</v>
      </c>
      <c r="C30" s="100" t="s">
        <v>46</v>
      </c>
      <c r="D30" s="101" t="s">
        <v>30</v>
      </c>
      <c r="E30" s="102">
        <v>220</v>
      </c>
      <c r="F30" s="103">
        <v>0</v>
      </c>
      <c r="G30" s="103">
        <f>E30*F30</f>
        <v>0</v>
      </c>
      <c r="H30" s="103"/>
      <c r="I30" s="103">
        <f>E30*H30</f>
        <v>0</v>
      </c>
      <c r="J30" s="104">
        <v>2.331E-05</v>
      </c>
      <c r="K30" s="104">
        <f>E30*J30</f>
        <v>0.005128199999999999</v>
      </c>
    </row>
    <row r="31" spans="1:11" s="56" customFormat="1" ht="9.75">
      <c r="A31" s="98"/>
      <c r="B31" s="105" t="s">
        <v>472</v>
      </c>
      <c r="C31" s="106">
        <v>220</v>
      </c>
      <c r="D31" s="107" t="s">
        <v>473</v>
      </c>
      <c r="E31" s="108">
        <v>220</v>
      </c>
      <c r="F31" s="103"/>
      <c r="G31" s="103"/>
      <c r="H31" s="103"/>
      <c r="I31" s="103"/>
      <c r="J31" s="104"/>
      <c r="K31" s="104"/>
    </row>
    <row r="32" spans="1:11" s="56" customFormat="1" ht="9.75">
      <c r="A32" s="98">
        <f>A30+1</f>
        <v>10</v>
      </c>
      <c r="B32" s="99" t="s">
        <v>47</v>
      </c>
      <c r="C32" s="100" t="s">
        <v>48</v>
      </c>
      <c r="D32" s="101" t="s">
        <v>30</v>
      </c>
      <c r="E32" s="102">
        <v>220</v>
      </c>
      <c r="F32" s="103">
        <v>0</v>
      </c>
      <c r="G32" s="103">
        <f>E32*F32</f>
        <v>0</v>
      </c>
      <c r="H32" s="103"/>
      <c r="I32" s="103">
        <f>E32*H32</f>
        <v>0</v>
      </c>
      <c r="J32" s="104">
        <v>0</v>
      </c>
      <c r="K32" s="104">
        <f>E32*J32</f>
        <v>0</v>
      </c>
    </row>
    <row r="33" spans="1:11" s="56" customFormat="1" ht="9.75">
      <c r="A33" s="98"/>
      <c r="B33" s="105" t="s">
        <v>472</v>
      </c>
      <c r="C33" s="106">
        <v>220</v>
      </c>
      <c r="D33" s="107" t="s">
        <v>473</v>
      </c>
      <c r="E33" s="108">
        <v>220</v>
      </c>
      <c r="F33" s="103"/>
      <c r="G33" s="103"/>
      <c r="H33" s="103"/>
      <c r="I33" s="103"/>
      <c r="J33" s="104"/>
      <c r="K33" s="104"/>
    </row>
    <row r="34" spans="1:11" s="56" customFormat="1" ht="9.75">
      <c r="A34" s="98">
        <f>A32+1</f>
        <v>11</v>
      </c>
      <c r="B34" s="99" t="s">
        <v>49</v>
      </c>
      <c r="C34" s="100" t="s">
        <v>50</v>
      </c>
      <c r="D34" s="101" t="s">
        <v>51</v>
      </c>
      <c r="E34" s="102">
        <v>21</v>
      </c>
      <c r="F34" s="103">
        <v>0</v>
      </c>
      <c r="G34" s="103">
        <f>E34*F34</f>
        <v>0</v>
      </c>
      <c r="H34" s="103"/>
      <c r="I34" s="103">
        <f>E34*H34</f>
        <v>0</v>
      </c>
      <c r="J34" s="104">
        <v>0.0007716</v>
      </c>
      <c r="K34" s="104">
        <f>E34*J34</f>
        <v>0.0162036</v>
      </c>
    </row>
    <row r="35" spans="1:11" s="56" customFormat="1" ht="9.75">
      <c r="A35" s="98"/>
      <c r="B35" s="105" t="s">
        <v>472</v>
      </c>
      <c r="C35" s="106" t="s">
        <v>622</v>
      </c>
      <c r="D35" s="107" t="s">
        <v>477</v>
      </c>
      <c r="E35" s="108">
        <v>21</v>
      </c>
      <c r="F35" s="103"/>
      <c r="G35" s="103"/>
      <c r="H35" s="103"/>
      <c r="I35" s="103"/>
      <c r="J35" s="104"/>
      <c r="K35" s="104"/>
    </row>
    <row r="36" spans="1:11" s="56" customFormat="1" ht="9.75">
      <c r="A36" s="98">
        <v>12</v>
      </c>
      <c r="B36" s="99" t="s">
        <v>52</v>
      </c>
      <c r="C36" s="100" t="s">
        <v>53</v>
      </c>
      <c r="D36" s="101" t="s">
        <v>54</v>
      </c>
      <c r="E36" s="110">
        <v>0.41</v>
      </c>
      <c r="F36" s="103">
        <v>0</v>
      </c>
      <c r="G36" s="103">
        <f>E36*F36</f>
        <v>0</v>
      </c>
      <c r="H36" s="103"/>
      <c r="I36" s="103">
        <f>E36*H36</f>
        <v>0</v>
      </c>
      <c r="J36" s="104">
        <v>0</v>
      </c>
      <c r="K36" s="104">
        <f>E36*J36</f>
        <v>0</v>
      </c>
    </row>
    <row r="37" spans="1:11" s="56" customFormat="1" ht="9.75">
      <c r="A37" s="98"/>
      <c r="B37" s="105" t="s">
        <v>472</v>
      </c>
      <c r="C37" s="111">
        <f>K38</f>
        <v>0.4103278</v>
      </c>
      <c r="D37" s="107" t="s">
        <v>478</v>
      </c>
      <c r="E37" s="112">
        <v>0.41</v>
      </c>
      <c r="F37" s="103"/>
      <c r="G37" s="103"/>
      <c r="H37" s="103"/>
      <c r="I37" s="103"/>
      <c r="J37" s="104"/>
      <c r="K37" s="104"/>
    </row>
    <row r="38" spans="1:11" s="77" customFormat="1" ht="11.25">
      <c r="A38" s="95"/>
      <c r="B38" s="96">
        <v>94</v>
      </c>
      <c r="C38" s="97" t="s">
        <v>55</v>
      </c>
      <c r="D38" s="95"/>
      <c r="E38" s="95"/>
      <c r="F38" s="95"/>
      <c r="G38" s="109">
        <f>SUM(G22:G36)</f>
        <v>0</v>
      </c>
      <c r="H38" s="95"/>
      <c r="I38" s="109">
        <f>SUM(I22:I36)</f>
        <v>0</v>
      </c>
      <c r="J38" s="95"/>
      <c r="K38" s="113">
        <f>SUM(K22:K36)</f>
        <v>0.4103278</v>
      </c>
    </row>
    <row r="39" spans="1:11" s="77" customFormat="1" ht="11.25">
      <c r="A39" s="95"/>
      <c r="B39" s="96" t="s">
        <v>56</v>
      </c>
      <c r="C39" s="97" t="s">
        <v>57</v>
      </c>
      <c r="D39" s="95"/>
      <c r="E39" s="95"/>
      <c r="F39" s="95"/>
      <c r="G39" s="95"/>
      <c r="H39" s="95"/>
      <c r="I39" s="95"/>
      <c r="J39" s="95"/>
      <c r="K39" s="95"/>
    </row>
    <row r="40" spans="1:11" s="56" customFormat="1" ht="9.75">
      <c r="A40" s="98">
        <f>A36+1</f>
        <v>13</v>
      </c>
      <c r="B40" s="99" t="s">
        <v>480</v>
      </c>
      <c r="C40" s="100" t="s">
        <v>58</v>
      </c>
      <c r="D40" s="101" t="s">
        <v>33</v>
      </c>
      <c r="E40" s="104">
        <v>9.578</v>
      </c>
      <c r="F40" s="103">
        <v>0</v>
      </c>
      <c r="G40" s="103">
        <f>E40*F40</f>
        <v>0</v>
      </c>
      <c r="H40" s="103"/>
      <c r="I40" s="103">
        <f>E40*H40</f>
        <v>0</v>
      </c>
      <c r="J40" s="104">
        <v>2.200820536</v>
      </c>
      <c r="K40" s="104">
        <f>E40*J40</f>
        <v>21.079459093808</v>
      </c>
    </row>
    <row r="41" spans="1:11" s="56" customFormat="1" ht="9.75">
      <c r="A41" s="98"/>
      <c r="B41" s="105" t="s">
        <v>472</v>
      </c>
      <c r="C41" s="106" t="s">
        <v>479</v>
      </c>
      <c r="D41" s="107" t="s">
        <v>474</v>
      </c>
      <c r="E41" s="112">
        <v>9.578</v>
      </c>
      <c r="F41" s="103"/>
      <c r="G41" s="103"/>
      <c r="H41" s="103"/>
      <c r="I41" s="103"/>
      <c r="J41" s="104"/>
      <c r="K41" s="104"/>
    </row>
    <row r="42" spans="1:11" s="56" customFormat="1" ht="9.75">
      <c r="A42" s="98">
        <f>A40+1</f>
        <v>14</v>
      </c>
      <c r="B42" s="99" t="s">
        <v>59</v>
      </c>
      <c r="C42" s="100" t="s">
        <v>60</v>
      </c>
      <c r="D42" s="101" t="s">
        <v>33</v>
      </c>
      <c r="E42" s="114">
        <v>10.896</v>
      </c>
      <c r="F42" s="103">
        <v>0</v>
      </c>
      <c r="G42" s="103">
        <f>E42*F42</f>
        <v>0</v>
      </c>
      <c r="H42" s="103"/>
      <c r="I42" s="103">
        <f>E42*H42</f>
        <v>0</v>
      </c>
      <c r="J42" s="104">
        <v>2.45</v>
      </c>
      <c r="K42" s="104">
        <f>E42*J42</f>
        <v>26.695200000000003</v>
      </c>
    </row>
    <row r="43" spans="1:11" s="56" customFormat="1" ht="9.75">
      <c r="A43" s="98"/>
      <c r="B43" s="105" t="s">
        <v>472</v>
      </c>
      <c r="C43" s="106" t="s">
        <v>481</v>
      </c>
      <c r="D43" s="107" t="s">
        <v>474</v>
      </c>
      <c r="E43" s="112">
        <v>10.896</v>
      </c>
      <c r="F43" s="103"/>
      <c r="G43" s="103"/>
      <c r="H43" s="103"/>
      <c r="I43" s="103"/>
      <c r="J43" s="104"/>
      <c r="K43" s="104"/>
    </row>
    <row r="44" spans="1:11" s="56" customFormat="1" ht="9.75">
      <c r="A44" s="98">
        <f>A42+1</f>
        <v>15</v>
      </c>
      <c r="B44" s="99" t="s">
        <v>61</v>
      </c>
      <c r="C44" s="100" t="s">
        <v>62</v>
      </c>
      <c r="D44" s="101" t="s">
        <v>33</v>
      </c>
      <c r="E44" s="114">
        <v>10.365</v>
      </c>
      <c r="F44" s="103">
        <v>0</v>
      </c>
      <c r="G44" s="103">
        <f>E44*F44</f>
        <v>0</v>
      </c>
      <c r="H44" s="103"/>
      <c r="I44" s="103">
        <f>E44*H44</f>
        <v>0</v>
      </c>
      <c r="J44" s="104">
        <v>2.45</v>
      </c>
      <c r="K44" s="104">
        <f>E44*J44</f>
        <v>25.394250000000003</v>
      </c>
    </row>
    <row r="45" spans="1:11" s="56" customFormat="1" ht="9.75">
      <c r="A45" s="98"/>
      <c r="B45" s="105" t="s">
        <v>472</v>
      </c>
      <c r="C45" s="106" t="s">
        <v>482</v>
      </c>
      <c r="D45" s="107" t="s">
        <v>474</v>
      </c>
      <c r="E45" s="112">
        <v>10.365</v>
      </c>
      <c r="F45" s="103"/>
      <c r="G45" s="103"/>
      <c r="H45" s="103"/>
      <c r="I45" s="103"/>
      <c r="J45" s="104"/>
      <c r="K45" s="104"/>
    </row>
    <row r="46" spans="1:11" s="56" customFormat="1" ht="9.75">
      <c r="A46" s="98">
        <f>A44+1</f>
        <v>16</v>
      </c>
      <c r="B46" s="99" t="s">
        <v>63</v>
      </c>
      <c r="C46" s="100" t="s">
        <v>483</v>
      </c>
      <c r="D46" s="101" t="s">
        <v>30</v>
      </c>
      <c r="E46" s="104">
        <f>E47+E48</f>
        <v>166.97</v>
      </c>
      <c r="F46" s="103">
        <v>0</v>
      </c>
      <c r="G46" s="103">
        <f>E46*F46</f>
        <v>0</v>
      </c>
      <c r="H46" s="103"/>
      <c r="I46" s="103">
        <f>E46*H46</f>
        <v>0</v>
      </c>
      <c r="J46" s="104">
        <v>0.210683016</v>
      </c>
      <c r="K46" s="104">
        <f>E46*J46</f>
        <v>35.17774318152</v>
      </c>
    </row>
    <row r="47" spans="1:11" s="56" customFormat="1" ht="9.75">
      <c r="A47" s="98"/>
      <c r="B47" s="105" t="s">
        <v>472</v>
      </c>
      <c r="C47" s="106" t="s">
        <v>484</v>
      </c>
      <c r="D47" s="107" t="s">
        <v>473</v>
      </c>
      <c r="E47" s="112">
        <v>74.28</v>
      </c>
      <c r="F47" s="103"/>
      <c r="G47" s="103"/>
      <c r="H47" s="103"/>
      <c r="I47" s="103"/>
      <c r="J47" s="104"/>
      <c r="K47" s="104"/>
    </row>
    <row r="48" spans="1:11" s="56" customFormat="1" ht="9.75">
      <c r="A48" s="98"/>
      <c r="B48" s="105"/>
      <c r="C48" s="106" t="s">
        <v>485</v>
      </c>
      <c r="D48" s="107" t="s">
        <v>473</v>
      </c>
      <c r="E48" s="112">
        <v>92.69</v>
      </c>
      <c r="F48" s="103"/>
      <c r="G48" s="103"/>
      <c r="H48" s="103"/>
      <c r="I48" s="103"/>
      <c r="J48" s="104"/>
      <c r="K48" s="104"/>
    </row>
    <row r="49" spans="1:11" s="56" customFormat="1" ht="9.75">
      <c r="A49" s="98">
        <f>A46+1</f>
        <v>17</v>
      </c>
      <c r="B49" s="99" t="s">
        <v>64</v>
      </c>
      <c r="C49" s="100" t="s">
        <v>490</v>
      </c>
      <c r="D49" s="101" t="s">
        <v>33</v>
      </c>
      <c r="E49" s="104">
        <f>SUM(E50:E53)</f>
        <v>220.413</v>
      </c>
      <c r="F49" s="103">
        <v>0</v>
      </c>
      <c r="G49" s="103">
        <f>E49*F49</f>
        <v>0</v>
      </c>
      <c r="H49" s="103"/>
      <c r="I49" s="103">
        <f>E49*H49</f>
        <v>0</v>
      </c>
      <c r="J49" s="104">
        <v>1.701311024</v>
      </c>
      <c r="K49" s="104">
        <f>E49*J49</f>
        <v>374.99106673291203</v>
      </c>
    </row>
    <row r="50" spans="1:11" s="56" customFormat="1" ht="9.75">
      <c r="A50" s="98"/>
      <c r="B50" s="105" t="s">
        <v>472</v>
      </c>
      <c r="C50" s="106" t="s">
        <v>486</v>
      </c>
      <c r="D50" s="107" t="s">
        <v>474</v>
      </c>
      <c r="E50" s="112">
        <v>112.68</v>
      </c>
      <c r="F50" s="103"/>
      <c r="G50" s="103"/>
      <c r="H50" s="103"/>
      <c r="I50" s="103"/>
      <c r="J50" s="104"/>
      <c r="K50" s="104"/>
    </row>
    <row r="51" spans="1:11" s="56" customFormat="1" ht="9.75">
      <c r="A51" s="98"/>
      <c r="B51" s="105"/>
      <c r="C51" s="106" t="s">
        <v>487</v>
      </c>
      <c r="D51" s="107" t="s">
        <v>474</v>
      </c>
      <c r="E51" s="112">
        <v>32.4</v>
      </c>
      <c r="F51" s="103"/>
      <c r="G51" s="103"/>
      <c r="H51" s="103"/>
      <c r="I51" s="103"/>
      <c r="J51" s="104"/>
      <c r="K51" s="104"/>
    </row>
    <row r="52" spans="1:11" s="56" customFormat="1" ht="9.75">
      <c r="A52" s="98"/>
      <c r="B52" s="105"/>
      <c r="C52" s="106" t="s">
        <v>488</v>
      </c>
      <c r="D52" s="107" t="s">
        <v>474</v>
      </c>
      <c r="E52" s="112">
        <v>44.31</v>
      </c>
      <c r="F52" s="103"/>
      <c r="G52" s="103"/>
      <c r="H52" s="103"/>
      <c r="I52" s="103"/>
      <c r="J52" s="104"/>
      <c r="K52" s="104"/>
    </row>
    <row r="53" spans="1:11" s="56" customFormat="1" ht="9.75">
      <c r="A53" s="98"/>
      <c r="B53" s="105"/>
      <c r="C53" s="106" t="s">
        <v>489</v>
      </c>
      <c r="D53" s="107" t="s">
        <v>474</v>
      </c>
      <c r="E53" s="112">
        <v>31.023</v>
      </c>
      <c r="F53" s="103"/>
      <c r="G53" s="103"/>
      <c r="H53" s="103"/>
      <c r="I53" s="103"/>
      <c r="J53" s="104"/>
      <c r="K53" s="104"/>
    </row>
    <row r="54" spans="1:11" s="56" customFormat="1" ht="19.5">
      <c r="A54" s="98">
        <f>A49+1</f>
        <v>18</v>
      </c>
      <c r="B54" s="99" t="s">
        <v>65</v>
      </c>
      <c r="C54" s="100" t="s">
        <v>491</v>
      </c>
      <c r="D54" s="101" t="s">
        <v>33</v>
      </c>
      <c r="E54" s="114">
        <v>6.912</v>
      </c>
      <c r="F54" s="103">
        <v>0</v>
      </c>
      <c r="G54" s="103">
        <f>E54*F54</f>
        <v>0</v>
      </c>
      <c r="H54" s="103"/>
      <c r="I54" s="103">
        <f>E54*H54</f>
        <v>0</v>
      </c>
      <c r="J54" s="104">
        <v>2.151311024</v>
      </c>
      <c r="K54" s="104">
        <f>E54*J54</f>
        <v>14.869861797888</v>
      </c>
    </row>
    <row r="55" spans="1:11" s="56" customFormat="1" ht="9.75">
      <c r="A55" s="98"/>
      <c r="B55" s="105" t="s">
        <v>472</v>
      </c>
      <c r="C55" s="106" t="s">
        <v>623</v>
      </c>
      <c r="D55" s="107" t="s">
        <v>474</v>
      </c>
      <c r="E55" s="112">
        <v>6.912</v>
      </c>
      <c r="F55" s="103"/>
      <c r="G55" s="103"/>
      <c r="H55" s="103"/>
      <c r="I55" s="103"/>
      <c r="J55" s="104"/>
      <c r="K55" s="104"/>
    </row>
    <row r="56" spans="1:11" s="56" customFormat="1" ht="9.75">
      <c r="A56" s="98">
        <f>A54+1</f>
        <v>19</v>
      </c>
      <c r="B56" s="99" t="s">
        <v>66</v>
      </c>
      <c r="C56" s="100" t="s">
        <v>67</v>
      </c>
      <c r="D56" s="101" t="s">
        <v>33</v>
      </c>
      <c r="E56" s="104">
        <f>E57+E58</f>
        <v>14.276</v>
      </c>
      <c r="F56" s="103">
        <v>0</v>
      </c>
      <c r="G56" s="103">
        <f>E56*F56</f>
        <v>0</v>
      </c>
      <c r="H56" s="103"/>
      <c r="I56" s="103">
        <f>E56*H56</f>
        <v>0</v>
      </c>
      <c r="J56" s="104">
        <v>1.8</v>
      </c>
      <c r="K56" s="104">
        <f>E56*J56</f>
        <v>25.6968</v>
      </c>
    </row>
    <row r="57" spans="1:11" s="56" customFormat="1" ht="9.75">
      <c r="A57" s="98"/>
      <c r="B57" s="105" t="s">
        <v>472</v>
      </c>
      <c r="C57" s="106" t="s">
        <v>492</v>
      </c>
      <c r="D57" s="107" t="s">
        <v>474</v>
      </c>
      <c r="E57" s="112">
        <v>11.421</v>
      </c>
      <c r="F57" s="103"/>
      <c r="G57" s="103"/>
      <c r="H57" s="103"/>
      <c r="I57" s="103"/>
      <c r="J57" s="104"/>
      <c r="K57" s="104"/>
    </row>
    <row r="58" spans="1:11" s="56" customFormat="1" ht="9.75">
      <c r="A58" s="98"/>
      <c r="B58" s="105"/>
      <c r="C58" s="106" t="s">
        <v>493</v>
      </c>
      <c r="D58" s="107" t="s">
        <v>474</v>
      </c>
      <c r="E58" s="112">
        <v>2.855</v>
      </c>
      <c r="F58" s="103"/>
      <c r="G58" s="103"/>
      <c r="H58" s="103"/>
      <c r="I58" s="103"/>
      <c r="J58" s="104"/>
      <c r="K58" s="104"/>
    </row>
    <row r="59" spans="1:11" s="56" customFormat="1" ht="9.75">
      <c r="A59" s="98">
        <f>A56+1</f>
        <v>20</v>
      </c>
      <c r="B59" s="99" t="s">
        <v>68</v>
      </c>
      <c r="C59" s="100" t="s">
        <v>69</v>
      </c>
      <c r="D59" s="101" t="s">
        <v>30</v>
      </c>
      <c r="E59" s="115">
        <v>147.17</v>
      </c>
      <c r="F59" s="103">
        <v>0</v>
      </c>
      <c r="G59" s="103">
        <f>E59*F59</f>
        <v>0</v>
      </c>
      <c r="H59" s="103"/>
      <c r="I59" s="103">
        <f>E59*H59</f>
        <v>0</v>
      </c>
      <c r="J59" s="104">
        <v>0.58036672</v>
      </c>
      <c r="K59" s="104">
        <f>E59*J59</f>
        <v>85.41257018239999</v>
      </c>
    </row>
    <row r="60" spans="1:11" s="56" customFormat="1" ht="9.75">
      <c r="A60" s="98"/>
      <c r="B60" s="105" t="s">
        <v>472</v>
      </c>
      <c r="C60" s="106" t="s">
        <v>494</v>
      </c>
      <c r="D60" s="107" t="s">
        <v>473</v>
      </c>
      <c r="E60" s="116">
        <v>147.17</v>
      </c>
      <c r="F60" s="103"/>
      <c r="G60" s="103"/>
      <c r="H60" s="103"/>
      <c r="I60" s="103"/>
      <c r="J60" s="104"/>
      <c r="K60" s="104"/>
    </row>
    <row r="61" spans="1:11" s="56" customFormat="1" ht="9.75">
      <c r="A61" s="98">
        <f>A59+1</f>
        <v>21</v>
      </c>
      <c r="B61" s="99" t="s">
        <v>70</v>
      </c>
      <c r="C61" s="100" t="s">
        <v>495</v>
      </c>
      <c r="D61" s="101" t="s">
        <v>30</v>
      </c>
      <c r="E61" s="115">
        <v>43.6</v>
      </c>
      <c r="F61" s="103">
        <v>0</v>
      </c>
      <c r="G61" s="103">
        <f>E61*F61</f>
        <v>0</v>
      </c>
      <c r="H61" s="103"/>
      <c r="I61" s="103">
        <f>E61*H61</f>
        <v>0</v>
      </c>
      <c r="J61" s="104">
        <v>0.27036672</v>
      </c>
      <c r="K61" s="104">
        <f>E61*J61</f>
        <v>11.787988992</v>
      </c>
    </row>
    <row r="62" spans="1:11" s="56" customFormat="1" ht="9.75">
      <c r="A62" s="98"/>
      <c r="B62" s="105" t="s">
        <v>472</v>
      </c>
      <c r="C62" s="106" t="s">
        <v>496</v>
      </c>
      <c r="D62" s="107" t="s">
        <v>473</v>
      </c>
      <c r="E62" s="116">
        <v>43.6</v>
      </c>
      <c r="F62" s="103"/>
      <c r="G62" s="103"/>
      <c r="H62" s="103"/>
      <c r="I62" s="103"/>
      <c r="J62" s="104"/>
      <c r="K62" s="104"/>
    </row>
    <row r="63" spans="1:11" s="56" customFormat="1" ht="9.75">
      <c r="A63" s="98">
        <f>A61+1</f>
        <v>22</v>
      </c>
      <c r="B63" s="99" t="s">
        <v>71</v>
      </c>
      <c r="C63" s="100" t="s">
        <v>72</v>
      </c>
      <c r="D63" s="101" t="s">
        <v>30</v>
      </c>
      <c r="E63" s="115">
        <v>36</v>
      </c>
      <c r="F63" s="103">
        <v>0</v>
      </c>
      <c r="G63" s="103">
        <f>E63*F63</f>
        <v>0</v>
      </c>
      <c r="H63" s="103"/>
      <c r="I63" s="103">
        <f>E63*H63</f>
        <v>0</v>
      </c>
      <c r="J63" s="104">
        <v>0.4</v>
      </c>
      <c r="K63" s="104">
        <f>E63*J63</f>
        <v>14.4</v>
      </c>
    </row>
    <row r="64" spans="1:11" s="56" customFormat="1" ht="9.75">
      <c r="A64" s="98"/>
      <c r="B64" s="105" t="s">
        <v>472</v>
      </c>
      <c r="C64" s="106" t="s">
        <v>497</v>
      </c>
      <c r="D64" s="107" t="s">
        <v>473</v>
      </c>
      <c r="E64" s="116">
        <v>36</v>
      </c>
      <c r="F64" s="103"/>
      <c r="G64" s="103"/>
      <c r="H64" s="103"/>
      <c r="I64" s="103"/>
      <c r="J64" s="104"/>
      <c r="K64" s="104"/>
    </row>
    <row r="65" spans="1:11" s="56" customFormat="1" ht="9.75">
      <c r="A65" s="98">
        <f>A63+1</f>
        <v>23</v>
      </c>
      <c r="B65" s="99" t="s">
        <v>73</v>
      </c>
      <c r="C65" s="100" t="s">
        <v>498</v>
      </c>
      <c r="D65" s="101" t="s">
        <v>30</v>
      </c>
      <c r="E65" s="117">
        <v>6</v>
      </c>
      <c r="F65" s="103">
        <v>0</v>
      </c>
      <c r="G65" s="103">
        <f>E65*F65</f>
        <v>0</v>
      </c>
      <c r="H65" s="103"/>
      <c r="I65" s="103">
        <f>E65*H65</f>
        <v>0</v>
      </c>
      <c r="J65" s="104">
        <v>0.42</v>
      </c>
      <c r="K65" s="104">
        <f>E65*J65</f>
        <v>2.52</v>
      </c>
    </row>
    <row r="66" spans="1:11" s="56" customFormat="1" ht="9.75">
      <c r="A66" s="98"/>
      <c r="B66" s="105" t="s">
        <v>472</v>
      </c>
      <c r="C66" s="106" t="s">
        <v>499</v>
      </c>
      <c r="D66" s="107" t="s">
        <v>473</v>
      </c>
      <c r="E66" s="118">
        <v>6</v>
      </c>
      <c r="F66" s="103"/>
      <c r="G66" s="103"/>
      <c r="H66" s="103"/>
      <c r="I66" s="103"/>
      <c r="J66" s="104"/>
      <c r="K66" s="104"/>
    </row>
    <row r="67" spans="1:11" s="56" customFormat="1" ht="9.75">
      <c r="A67" s="98">
        <f>A65+1</f>
        <v>24</v>
      </c>
      <c r="B67" s="99" t="s">
        <v>74</v>
      </c>
      <c r="C67" s="100" t="s">
        <v>75</v>
      </c>
      <c r="D67" s="101" t="s">
        <v>51</v>
      </c>
      <c r="E67" s="117">
        <v>24</v>
      </c>
      <c r="F67" s="103">
        <v>0</v>
      </c>
      <c r="G67" s="103">
        <f>E67*F67</f>
        <v>0</v>
      </c>
      <c r="H67" s="103"/>
      <c r="I67" s="103">
        <f>E67*H67</f>
        <v>0</v>
      </c>
      <c r="J67" s="104">
        <v>0.144591336</v>
      </c>
      <c r="K67" s="104">
        <f>E67*J67</f>
        <v>3.470192064</v>
      </c>
    </row>
    <row r="68" spans="1:11" s="56" customFormat="1" ht="9.75">
      <c r="A68" s="98"/>
      <c r="B68" s="105" t="s">
        <v>472</v>
      </c>
      <c r="C68" s="106" t="s">
        <v>500</v>
      </c>
      <c r="D68" s="107" t="s">
        <v>477</v>
      </c>
      <c r="E68" s="118">
        <v>24</v>
      </c>
      <c r="F68" s="103"/>
      <c r="G68" s="103"/>
      <c r="H68" s="103"/>
      <c r="I68" s="103"/>
      <c r="J68" s="104"/>
      <c r="K68" s="104"/>
    </row>
    <row r="69" spans="1:11" s="56" customFormat="1" ht="9.75">
      <c r="A69" s="98">
        <f>A67+1</f>
        <v>25</v>
      </c>
      <c r="B69" s="99" t="s">
        <v>76</v>
      </c>
      <c r="C69" s="100" t="s">
        <v>77</v>
      </c>
      <c r="D69" s="101" t="s">
        <v>33</v>
      </c>
      <c r="E69" s="117">
        <v>16.8</v>
      </c>
      <c r="F69" s="103">
        <v>0</v>
      </c>
      <c r="G69" s="103">
        <f>E69*F69</f>
        <v>0</v>
      </c>
      <c r="H69" s="103"/>
      <c r="I69" s="103">
        <f>E69*H69</f>
        <v>0</v>
      </c>
      <c r="J69" s="104">
        <v>2.418446016</v>
      </c>
      <c r="K69" s="104">
        <f>E69*J69</f>
        <v>40.6298930688</v>
      </c>
    </row>
    <row r="70" spans="1:11" s="56" customFormat="1" ht="9.75">
      <c r="A70" s="98"/>
      <c r="B70" s="105" t="s">
        <v>472</v>
      </c>
      <c r="C70" s="106" t="s">
        <v>501</v>
      </c>
      <c r="D70" s="107" t="s">
        <v>474</v>
      </c>
      <c r="E70" s="108">
        <v>16.8</v>
      </c>
      <c r="F70" s="103"/>
      <c r="G70" s="103"/>
      <c r="H70" s="103"/>
      <c r="I70" s="103"/>
      <c r="J70" s="104"/>
      <c r="K70" s="104"/>
    </row>
    <row r="71" spans="1:11" s="56" customFormat="1" ht="9.75">
      <c r="A71" s="98">
        <f>A69+1</f>
        <v>26</v>
      </c>
      <c r="B71" s="99" t="s">
        <v>78</v>
      </c>
      <c r="C71" s="100" t="s">
        <v>79</v>
      </c>
      <c r="D71" s="101" t="s">
        <v>33</v>
      </c>
      <c r="E71" s="117">
        <v>5.4</v>
      </c>
      <c r="F71" s="103">
        <v>0</v>
      </c>
      <c r="G71" s="103">
        <f>E71*F71</f>
        <v>0</v>
      </c>
      <c r="H71" s="103"/>
      <c r="I71" s="103">
        <f>E71*H71</f>
        <v>0</v>
      </c>
      <c r="J71" s="104">
        <v>2.411065776</v>
      </c>
      <c r="K71" s="104">
        <f>E71*J71</f>
        <v>13.019755190400002</v>
      </c>
    </row>
    <row r="72" spans="1:11" s="56" customFormat="1" ht="9.75">
      <c r="A72" s="98"/>
      <c r="B72" s="105" t="s">
        <v>472</v>
      </c>
      <c r="C72" s="106" t="s">
        <v>502</v>
      </c>
      <c r="D72" s="107" t="s">
        <v>474</v>
      </c>
      <c r="E72" s="108">
        <v>5.4</v>
      </c>
      <c r="F72" s="103"/>
      <c r="G72" s="103"/>
      <c r="H72" s="103"/>
      <c r="I72" s="103"/>
      <c r="J72" s="104"/>
      <c r="K72" s="104"/>
    </row>
    <row r="73" spans="1:11" s="56" customFormat="1" ht="9.75">
      <c r="A73" s="98">
        <f>A71+1</f>
        <v>27</v>
      </c>
      <c r="B73" s="99" t="s">
        <v>80</v>
      </c>
      <c r="C73" s="100" t="s">
        <v>81</v>
      </c>
      <c r="D73" s="101" t="s">
        <v>33</v>
      </c>
      <c r="E73" s="114">
        <v>0.852</v>
      </c>
      <c r="F73" s="103">
        <v>0</v>
      </c>
      <c r="G73" s="103">
        <f>E73*F73</f>
        <v>0</v>
      </c>
      <c r="H73" s="103"/>
      <c r="I73" s="103">
        <f>E73*H73</f>
        <v>0</v>
      </c>
      <c r="J73" s="104">
        <v>2.5020628</v>
      </c>
      <c r="K73" s="104">
        <f>E73*J73</f>
        <v>2.1317575056</v>
      </c>
    </row>
    <row r="74" spans="1:11" s="56" customFormat="1" ht="9.75">
      <c r="A74" s="98"/>
      <c r="B74" s="105" t="s">
        <v>472</v>
      </c>
      <c r="C74" s="106" t="s">
        <v>503</v>
      </c>
      <c r="D74" s="107" t="s">
        <v>474</v>
      </c>
      <c r="E74" s="112">
        <v>0.852</v>
      </c>
      <c r="F74" s="103"/>
      <c r="G74" s="103"/>
      <c r="H74" s="103"/>
      <c r="I74" s="103"/>
      <c r="J74" s="104"/>
      <c r="K74" s="104"/>
    </row>
    <row r="75" spans="1:11" s="56" customFormat="1" ht="9.75">
      <c r="A75" s="98">
        <f>A73+1</f>
        <v>28</v>
      </c>
      <c r="B75" s="99" t="s">
        <v>82</v>
      </c>
      <c r="C75" s="100" t="s">
        <v>504</v>
      </c>
      <c r="D75" s="101" t="s">
        <v>33</v>
      </c>
      <c r="E75" s="114">
        <v>0.918</v>
      </c>
      <c r="F75" s="103">
        <v>0</v>
      </c>
      <c r="G75" s="103">
        <f>E75*F75</f>
        <v>0</v>
      </c>
      <c r="H75" s="103"/>
      <c r="I75" s="103">
        <f>E75*H75</f>
        <v>0</v>
      </c>
      <c r="J75" s="104">
        <v>1.8520628000000001</v>
      </c>
      <c r="K75" s="104">
        <f>E75*J75</f>
        <v>1.7001936504000001</v>
      </c>
    </row>
    <row r="76" spans="1:11" s="56" customFormat="1" ht="9.75">
      <c r="A76" s="98"/>
      <c r="B76" s="105" t="s">
        <v>472</v>
      </c>
      <c r="C76" s="106" t="s">
        <v>505</v>
      </c>
      <c r="D76" s="107" t="s">
        <v>474</v>
      </c>
      <c r="E76" s="112">
        <v>0.918</v>
      </c>
      <c r="F76" s="103"/>
      <c r="G76" s="103"/>
      <c r="H76" s="103"/>
      <c r="I76" s="103"/>
      <c r="J76" s="104"/>
      <c r="K76" s="104"/>
    </row>
    <row r="77" spans="1:11" s="56" customFormat="1" ht="9.75">
      <c r="A77" s="98">
        <f>A75+1</f>
        <v>29</v>
      </c>
      <c r="B77" s="99" t="s">
        <v>83</v>
      </c>
      <c r="C77" s="100" t="s">
        <v>506</v>
      </c>
      <c r="D77" s="101" t="s">
        <v>84</v>
      </c>
      <c r="E77" s="114">
        <v>8</v>
      </c>
      <c r="F77" s="103">
        <v>0</v>
      </c>
      <c r="G77" s="103">
        <f>E77*F77</f>
        <v>0</v>
      </c>
      <c r="H77" s="103"/>
      <c r="I77" s="103">
        <f>E77*H77</f>
        <v>0</v>
      </c>
      <c r="J77" s="104">
        <v>0.049659408</v>
      </c>
      <c r="K77" s="104">
        <f>E77*J77</f>
        <v>0.397275264</v>
      </c>
    </row>
    <row r="78" spans="1:11" s="56" customFormat="1" ht="9.75">
      <c r="A78" s="98"/>
      <c r="B78" s="105" t="s">
        <v>472</v>
      </c>
      <c r="C78" s="106" t="s">
        <v>509</v>
      </c>
      <c r="D78" s="107" t="s">
        <v>507</v>
      </c>
      <c r="E78" s="108">
        <v>8</v>
      </c>
      <c r="F78" s="103"/>
      <c r="G78" s="103"/>
      <c r="H78" s="103"/>
      <c r="I78" s="103"/>
      <c r="J78" s="104"/>
      <c r="K78" s="104"/>
    </row>
    <row r="79" spans="1:11" s="56" customFormat="1" ht="9.75">
      <c r="A79" s="98">
        <f>A77+1</f>
        <v>30</v>
      </c>
      <c r="B79" s="99" t="s">
        <v>85</v>
      </c>
      <c r="C79" s="100" t="s">
        <v>86</v>
      </c>
      <c r="D79" s="101" t="s">
        <v>84</v>
      </c>
      <c r="E79" s="114">
        <v>42</v>
      </c>
      <c r="F79" s="103">
        <v>0</v>
      </c>
      <c r="G79" s="103">
        <f>E79*F79</f>
        <v>0</v>
      </c>
      <c r="H79" s="103"/>
      <c r="I79" s="103">
        <f>E79*H79</f>
        <v>0</v>
      </c>
      <c r="J79" s="104">
        <v>0.055659408</v>
      </c>
      <c r="K79" s="104">
        <f>E79*J79</f>
        <v>2.3376951360000002</v>
      </c>
    </row>
    <row r="80" spans="1:11" s="56" customFormat="1" ht="9.75">
      <c r="A80" s="98"/>
      <c r="B80" s="105" t="s">
        <v>472</v>
      </c>
      <c r="C80" s="106" t="s">
        <v>508</v>
      </c>
      <c r="D80" s="107" t="s">
        <v>507</v>
      </c>
      <c r="E80" s="108">
        <v>42</v>
      </c>
      <c r="F80" s="103"/>
      <c r="G80" s="103"/>
      <c r="H80" s="103"/>
      <c r="I80" s="103"/>
      <c r="J80" s="104"/>
      <c r="K80" s="104"/>
    </row>
    <row r="81" spans="1:11" s="56" customFormat="1" ht="9.75">
      <c r="A81" s="98">
        <f>A79+1</f>
        <v>31</v>
      </c>
      <c r="B81" s="99" t="s">
        <v>87</v>
      </c>
      <c r="C81" s="100" t="s">
        <v>88</v>
      </c>
      <c r="D81" s="101" t="s">
        <v>33</v>
      </c>
      <c r="E81" s="102">
        <f>SUM(E82:E84)</f>
        <v>43.083000000000006</v>
      </c>
      <c r="F81" s="103">
        <v>0</v>
      </c>
      <c r="G81" s="103">
        <f>E81*F81</f>
        <v>0</v>
      </c>
      <c r="H81" s="103"/>
      <c r="I81" s="103">
        <f>E81*H81</f>
        <v>0</v>
      </c>
      <c r="J81" s="104">
        <v>2.3</v>
      </c>
      <c r="K81" s="104">
        <f>E81*J81</f>
        <v>99.0909</v>
      </c>
    </row>
    <row r="82" spans="1:11" s="56" customFormat="1" ht="9.75">
      <c r="A82" s="98"/>
      <c r="B82" s="105" t="s">
        <v>472</v>
      </c>
      <c r="C82" s="106" t="s">
        <v>510</v>
      </c>
      <c r="D82" s="107" t="s">
        <v>474</v>
      </c>
      <c r="E82" s="108">
        <v>28.432</v>
      </c>
      <c r="F82" s="103"/>
      <c r="G82" s="103"/>
      <c r="H82" s="103"/>
      <c r="I82" s="103"/>
      <c r="J82" s="104"/>
      <c r="K82" s="104"/>
    </row>
    <row r="83" spans="1:11" s="56" customFormat="1" ht="9.75">
      <c r="A83" s="98"/>
      <c r="B83" s="105"/>
      <c r="C83" s="106" t="s">
        <v>511</v>
      </c>
      <c r="D83" s="107" t="s">
        <v>474</v>
      </c>
      <c r="E83" s="108">
        <v>12.521</v>
      </c>
      <c r="F83" s="103"/>
      <c r="G83" s="103"/>
      <c r="H83" s="103"/>
      <c r="I83" s="103"/>
      <c r="J83" s="104"/>
      <c r="K83" s="104"/>
    </row>
    <row r="84" spans="1:11" s="56" customFormat="1" ht="9.75">
      <c r="A84" s="98"/>
      <c r="B84" s="105"/>
      <c r="C84" s="106" t="s">
        <v>512</v>
      </c>
      <c r="D84" s="107" t="s">
        <v>474</v>
      </c>
      <c r="E84" s="108">
        <v>2.13</v>
      </c>
      <c r="F84" s="103"/>
      <c r="G84" s="103"/>
      <c r="H84" s="103"/>
      <c r="I84" s="103"/>
      <c r="J84" s="104"/>
      <c r="K84" s="104"/>
    </row>
    <row r="85" spans="1:11" s="56" customFormat="1" ht="9.75">
      <c r="A85" s="98">
        <f>A81+1</f>
        <v>32</v>
      </c>
      <c r="B85" s="99" t="s">
        <v>89</v>
      </c>
      <c r="C85" s="100" t="s">
        <v>513</v>
      </c>
      <c r="D85" s="101" t="s">
        <v>30</v>
      </c>
      <c r="E85" s="114">
        <v>430.83</v>
      </c>
      <c r="F85" s="103">
        <v>0</v>
      </c>
      <c r="G85" s="103">
        <f>E85*F85</f>
        <v>0</v>
      </c>
      <c r="H85" s="103"/>
      <c r="I85" s="103">
        <f>E85*H85</f>
        <v>0</v>
      </c>
      <c r="J85" s="104">
        <v>0.001</v>
      </c>
      <c r="K85" s="104">
        <f>E85*J85</f>
        <v>0.43083</v>
      </c>
    </row>
    <row r="86" spans="1:11" s="56" customFormat="1" ht="9.75">
      <c r="A86" s="98"/>
      <c r="B86" s="105" t="s">
        <v>472</v>
      </c>
      <c r="C86" s="106">
        <v>430.83</v>
      </c>
      <c r="D86" s="107" t="s">
        <v>473</v>
      </c>
      <c r="E86" s="108">
        <v>430.83</v>
      </c>
      <c r="F86" s="103"/>
      <c r="G86" s="103"/>
      <c r="H86" s="103"/>
      <c r="I86" s="103"/>
      <c r="J86" s="104"/>
      <c r="K86" s="104"/>
    </row>
    <row r="87" spans="1:11" s="56" customFormat="1" ht="9.75">
      <c r="A87" s="98">
        <f>A85+1</f>
        <v>33</v>
      </c>
      <c r="B87" s="99" t="s">
        <v>90</v>
      </c>
      <c r="C87" s="100" t="s">
        <v>91</v>
      </c>
      <c r="D87" s="101" t="s">
        <v>30</v>
      </c>
      <c r="E87" s="114">
        <v>177.5</v>
      </c>
      <c r="F87" s="103">
        <v>0</v>
      </c>
      <c r="G87" s="103">
        <f>E87*F87</f>
        <v>0</v>
      </c>
      <c r="H87" s="103"/>
      <c r="I87" s="103">
        <f>E87*H87</f>
        <v>0</v>
      </c>
      <c r="J87" s="104">
        <v>0.045</v>
      </c>
      <c r="K87" s="104">
        <f>E87*J87</f>
        <v>7.9875</v>
      </c>
    </row>
    <row r="88" spans="1:11" s="56" customFormat="1" ht="9.75">
      <c r="A88" s="98"/>
      <c r="B88" s="105" t="s">
        <v>472</v>
      </c>
      <c r="C88" s="106" t="s">
        <v>624</v>
      </c>
      <c r="D88" s="107" t="s">
        <v>473</v>
      </c>
      <c r="E88" s="108">
        <v>177.5</v>
      </c>
      <c r="F88" s="103"/>
      <c r="G88" s="103"/>
      <c r="H88" s="103"/>
      <c r="I88" s="103"/>
      <c r="J88" s="104"/>
      <c r="K88" s="104"/>
    </row>
    <row r="89" spans="1:11" s="56" customFormat="1" ht="9.75">
      <c r="A89" s="98">
        <f>A87+1</f>
        <v>34</v>
      </c>
      <c r="B89" s="99" t="s">
        <v>92</v>
      </c>
      <c r="C89" s="100" t="s">
        <v>93</v>
      </c>
      <c r="D89" s="101" t="s">
        <v>30</v>
      </c>
      <c r="E89" s="114">
        <v>152.14</v>
      </c>
      <c r="F89" s="103">
        <v>0</v>
      </c>
      <c r="G89" s="103">
        <f>E89*F89</f>
        <v>0</v>
      </c>
      <c r="H89" s="103"/>
      <c r="I89" s="103">
        <f>E89*H89</f>
        <v>0</v>
      </c>
      <c r="J89" s="104">
        <v>0.046</v>
      </c>
      <c r="K89" s="104">
        <f>E89*J89</f>
        <v>6.9984399999999996</v>
      </c>
    </row>
    <row r="90" spans="1:11" s="56" customFormat="1" ht="9.75">
      <c r="A90" s="98"/>
      <c r="B90" s="105" t="s">
        <v>472</v>
      </c>
      <c r="C90" s="106" t="s">
        <v>545</v>
      </c>
      <c r="D90" s="107" t="s">
        <v>473</v>
      </c>
      <c r="E90" s="108">
        <v>152.14</v>
      </c>
      <c r="F90" s="103"/>
      <c r="G90" s="103"/>
      <c r="H90" s="103"/>
      <c r="I90" s="103"/>
      <c r="J90" s="104"/>
      <c r="K90" s="104"/>
    </row>
    <row r="91" spans="1:11" s="56" customFormat="1" ht="9.75">
      <c r="A91" s="98">
        <f>A89+1</f>
        <v>35</v>
      </c>
      <c r="B91" s="99" t="s">
        <v>94</v>
      </c>
      <c r="C91" s="100" t="s">
        <v>95</v>
      </c>
      <c r="D91" s="101" t="s">
        <v>33</v>
      </c>
      <c r="E91" s="114">
        <v>68.463</v>
      </c>
      <c r="F91" s="103">
        <v>0</v>
      </c>
      <c r="G91" s="103">
        <f>E91*F91</f>
        <v>0</v>
      </c>
      <c r="H91" s="103"/>
      <c r="I91" s="103">
        <f>E91*H91</f>
        <v>0</v>
      </c>
      <c r="J91" s="104">
        <v>1.5</v>
      </c>
      <c r="K91" s="104">
        <f>E91*J91</f>
        <v>102.69449999999999</v>
      </c>
    </row>
    <row r="92" spans="1:11" s="56" customFormat="1" ht="9.75">
      <c r="A92" s="98"/>
      <c r="B92" s="105" t="s">
        <v>472</v>
      </c>
      <c r="C92" s="106" t="s">
        <v>514</v>
      </c>
      <c r="D92" s="107" t="s">
        <v>474</v>
      </c>
      <c r="E92" s="112">
        <v>68.463</v>
      </c>
      <c r="F92" s="103"/>
      <c r="G92" s="103"/>
      <c r="H92" s="103"/>
      <c r="I92" s="103"/>
      <c r="J92" s="104"/>
      <c r="K92" s="104"/>
    </row>
    <row r="93" spans="1:11" s="56" customFormat="1" ht="9.75">
      <c r="A93" s="98">
        <f>A91+1</f>
        <v>36</v>
      </c>
      <c r="B93" s="99" t="s">
        <v>96</v>
      </c>
      <c r="C93" s="100" t="s">
        <v>97</v>
      </c>
      <c r="D93" s="101" t="s">
        <v>33</v>
      </c>
      <c r="E93" s="117">
        <v>35.5</v>
      </c>
      <c r="F93" s="103">
        <v>0</v>
      </c>
      <c r="G93" s="103">
        <f>E93*F93</f>
        <v>0</v>
      </c>
      <c r="H93" s="103"/>
      <c r="I93" s="103">
        <f>E93*H93</f>
        <v>0</v>
      </c>
      <c r="J93" s="104">
        <v>1.5</v>
      </c>
      <c r="K93" s="104">
        <f>E93*J93</f>
        <v>53.25</v>
      </c>
    </row>
    <row r="94" spans="1:11" s="56" customFormat="1" ht="9.75">
      <c r="A94" s="98"/>
      <c r="B94" s="105" t="s">
        <v>472</v>
      </c>
      <c r="C94" s="106" t="s">
        <v>515</v>
      </c>
      <c r="D94" s="107" t="s">
        <v>474</v>
      </c>
      <c r="E94" s="108">
        <v>35.5</v>
      </c>
      <c r="F94" s="103"/>
      <c r="G94" s="103"/>
      <c r="H94" s="103"/>
      <c r="I94" s="103"/>
      <c r="J94" s="104"/>
      <c r="K94" s="104"/>
    </row>
    <row r="95" spans="1:11" s="56" customFormat="1" ht="9.75">
      <c r="A95" s="98">
        <f>A93+1</f>
        <v>37</v>
      </c>
      <c r="B95" s="99" t="s">
        <v>98</v>
      </c>
      <c r="C95" s="100" t="s">
        <v>99</v>
      </c>
      <c r="D95" s="101" t="s">
        <v>33</v>
      </c>
      <c r="E95" s="114">
        <v>32.796</v>
      </c>
      <c r="F95" s="103">
        <v>0</v>
      </c>
      <c r="G95" s="103">
        <f>E95*F95</f>
        <v>0</v>
      </c>
      <c r="H95" s="103"/>
      <c r="I95" s="103">
        <f>E95*H95</f>
        <v>0</v>
      </c>
      <c r="J95" s="104">
        <v>1.5</v>
      </c>
      <c r="K95" s="104">
        <f>E95*J95</f>
        <v>49.194</v>
      </c>
    </row>
    <row r="96" spans="1:11" s="56" customFormat="1" ht="9.75">
      <c r="A96" s="98"/>
      <c r="B96" s="105" t="s">
        <v>472</v>
      </c>
      <c r="C96" s="106" t="s">
        <v>516</v>
      </c>
      <c r="D96" s="107" t="s">
        <v>474</v>
      </c>
      <c r="E96" s="112">
        <v>32.796</v>
      </c>
      <c r="F96" s="103"/>
      <c r="G96" s="103"/>
      <c r="H96" s="103"/>
      <c r="I96" s="103"/>
      <c r="J96" s="104"/>
      <c r="K96" s="104"/>
    </row>
    <row r="97" spans="1:11" s="56" customFormat="1" ht="9.75">
      <c r="A97" s="98">
        <f>A95+1</f>
        <v>38</v>
      </c>
      <c r="B97" s="99" t="s">
        <v>100</v>
      </c>
      <c r="C97" s="100" t="s">
        <v>101</v>
      </c>
      <c r="D97" s="101" t="s">
        <v>33</v>
      </c>
      <c r="E97" s="110">
        <v>33.67</v>
      </c>
      <c r="F97" s="103">
        <v>0</v>
      </c>
      <c r="G97" s="103">
        <f>E97*F97</f>
        <v>0</v>
      </c>
      <c r="H97" s="103"/>
      <c r="I97" s="103">
        <f>E97*H97</f>
        <v>0</v>
      </c>
      <c r="J97" s="104">
        <v>1.5</v>
      </c>
      <c r="K97" s="104">
        <f>E97*J97</f>
        <v>50.505</v>
      </c>
    </row>
    <row r="98" spans="1:11" s="56" customFormat="1" ht="9.75">
      <c r="A98" s="98"/>
      <c r="B98" s="105" t="s">
        <v>472</v>
      </c>
      <c r="C98" s="106" t="s">
        <v>517</v>
      </c>
      <c r="D98" s="107" t="s">
        <v>474</v>
      </c>
      <c r="E98" s="119">
        <v>33.67</v>
      </c>
      <c r="F98" s="103"/>
      <c r="G98" s="103"/>
      <c r="H98" s="103"/>
      <c r="I98" s="103"/>
      <c r="J98" s="104"/>
      <c r="K98" s="104"/>
    </row>
    <row r="99" spans="1:11" s="56" customFormat="1" ht="9.75">
      <c r="A99" s="98">
        <f>A97+1</f>
        <v>39</v>
      </c>
      <c r="B99" s="99" t="s">
        <v>102</v>
      </c>
      <c r="C99" s="100" t="s">
        <v>518</v>
      </c>
      <c r="D99" s="101" t="s">
        <v>51</v>
      </c>
      <c r="E99" s="117">
        <v>4</v>
      </c>
      <c r="F99" s="103">
        <v>0</v>
      </c>
      <c r="G99" s="103">
        <f>E99*F99</f>
        <v>0</v>
      </c>
      <c r="H99" s="103"/>
      <c r="I99" s="103">
        <f>E99*H99</f>
        <v>0</v>
      </c>
      <c r="J99" s="104">
        <v>0.754</v>
      </c>
      <c r="K99" s="104">
        <f>E99*J99</f>
        <v>3.016</v>
      </c>
    </row>
    <row r="100" spans="1:11" s="56" customFormat="1" ht="9.75">
      <c r="A100" s="98"/>
      <c r="B100" s="105" t="s">
        <v>472</v>
      </c>
      <c r="C100" s="106" t="s">
        <v>519</v>
      </c>
      <c r="D100" s="107" t="s">
        <v>477</v>
      </c>
      <c r="E100" s="108">
        <v>4</v>
      </c>
      <c r="F100" s="103"/>
      <c r="G100" s="103"/>
      <c r="H100" s="103"/>
      <c r="I100" s="103"/>
      <c r="J100" s="104"/>
      <c r="K100" s="104"/>
    </row>
    <row r="101" spans="1:11" s="56" customFormat="1" ht="9.75">
      <c r="A101" s="98">
        <f>A99+1</f>
        <v>40</v>
      </c>
      <c r="B101" s="99" t="s">
        <v>103</v>
      </c>
      <c r="C101" s="100" t="s">
        <v>104</v>
      </c>
      <c r="D101" s="101" t="s">
        <v>51</v>
      </c>
      <c r="E101" s="117">
        <v>60.2</v>
      </c>
      <c r="F101" s="103">
        <v>0</v>
      </c>
      <c r="G101" s="103">
        <f>E101*F101</f>
        <v>0</v>
      </c>
      <c r="H101" s="103"/>
      <c r="I101" s="103">
        <f>E101*H101</f>
        <v>0</v>
      </c>
      <c r="J101" s="104">
        <v>0.027</v>
      </c>
      <c r="K101" s="104">
        <f>E101*J101</f>
        <v>1.6254</v>
      </c>
    </row>
    <row r="102" spans="1:11" s="56" customFormat="1" ht="9.75">
      <c r="A102" s="98"/>
      <c r="B102" s="105" t="s">
        <v>472</v>
      </c>
      <c r="C102" s="106" t="s">
        <v>520</v>
      </c>
      <c r="D102" s="107" t="s">
        <v>477</v>
      </c>
      <c r="E102" s="108">
        <v>60.2</v>
      </c>
      <c r="F102" s="103"/>
      <c r="G102" s="103"/>
      <c r="H102" s="103"/>
      <c r="I102" s="103"/>
      <c r="J102" s="104"/>
      <c r="K102" s="104"/>
    </row>
    <row r="103" spans="1:11" s="56" customFormat="1" ht="9.75">
      <c r="A103" s="98">
        <f>A101+1</f>
        <v>41</v>
      </c>
      <c r="B103" s="99" t="s">
        <v>105</v>
      </c>
      <c r="C103" s="100" t="s">
        <v>522</v>
      </c>
      <c r="D103" s="101" t="s">
        <v>51</v>
      </c>
      <c r="E103" s="117">
        <v>22.8</v>
      </c>
      <c r="F103" s="103">
        <v>0</v>
      </c>
      <c r="G103" s="103">
        <f>E103*F103</f>
        <v>0</v>
      </c>
      <c r="H103" s="103"/>
      <c r="I103" s="103">
        <f>E103*H103</f>
        <v>0</v>
      </c>
      <c r="J103" s="104">
        <v>0.085</v>
      </c>
      <c r="K103" s="104">
        <f>E103*J103</f>
        <v>1.9380000000000002</v>
      </c>
    </row>
    <row r="104" spans="1:11" s="56" customFormat="1" ht="9.75">
      <c r="A104" s="98"/>
      <c r="B104" s="105" t="s">
        <v>472</v>
      </c>
      <c r="C104" s="106" t="s">
        <v>521</v>
      </c>
      <c r="D104" s="107" t="s">
        <v>477</v>
      </c>
      <c r="E104" s="108">
        <v>22.8</v>
      </c>
      <c r="F104" s="103"/>
      <c r="G104" s="103"/>
      <c r="H104" s="103"/>
      <c r="I104" s="103"/>
      <c r="J104" s="104"/>
      <c r="K104" s="104"/>
    </row>
    <row r="105" spans="1:11" s="56" customFormat="1" ht="9.75">
      <c r="A105" s="98">
        <f>A103+1</f>
        <v>42</v>
      </c>
      <c r="B105" s="99" t="s">
        <v>106</v>
      </c>
      <c r="C105" s="100" t="s">
        <v>107</v>
      </c>
      <c r="D105" s="101" t="s">
        <v>51</v>
      </c>
      <c r="E105" s="117">
        <v>22.4</v>
      </c>
      <c r="F105" s="103">
        <v>0</v>
      </c>
      <c r="G105" s="103">
        <f>E105*F105</f>
        <v>0</v>
      </c>
      <c r="H105" s="103"/>
      <c r="I105" s="103">
        <f>E105*H105</f>
        <v>0</v>
      </c>
      <c r="J105" s="104">
        <v>0.05</v>
      </c>
      <c r="K105" s="104">
        <f>E105*J105</f>
        <v>1.1199999999999999</v>
      </c>
    </row>
    <row r="106" spans="1:11" s="56" customFormat="1" ht="9.75">
      <c r="A106" s="98"/>
      <c r="B106" s="105" t="s">
        <v>472</v>
      </c>
      <c r="C106" s="106" t="s">
        <v>523</v>
      </c>
      <c r="D106" s="107" t="s">
        <v>477</v>
      </c>
      <c r="E106" s="108">
        <v>22.4</v>
      </c>
      <c r="F106" s="103"/>
      <c r="G106" s="103"/>
      <c r="H106" s="103"/>
      <c r="I106" s="103"/>
      <c r="J106" s="104"/>
      <c r="K106" s="104"/>
    </row>
    <row r="107" spans="1:11" s="56" customFormat="1" ht="9.75">
      <c r="A107" s="98">
        <f>A105+1</f>
        <v>43</v>
      </c>
      <c r="B107" s="99" t="s">
        <v>108</v>
      </c>
      <c r="C107" s="100" t="s">
        <v>109</v>
      </c>
      <c r="D107" s="101" t="s">
        <v>84</v>
      </c>
      <c r="E107" s="117">
        <v>40</v>
      </c>
      <c r="F107" s="103">
        <v>0</v>
      </c>
      <c r="G107" s="103">
        <f>E107*F107</f>
        <v>0</v>
      </c>
      <c r="H107" s="103"/>
      <c r="I107" s="103">
        <f>E107*H107</f>
        <v>0</v>
      </c>
      <c r="J107" s="104">
        <v>0</v>
      </c>
      <c r="K107" s="104">
        <f>E107*J107</f>
        <v>0</v>
      </c>
    </row>
    <row r="108" spans="1:11" s="56" customFormat="1" ht="9.75">
      <c r="A108" s="98"/>
      <c r="B108" s="105" t="s">
        <v>472</v>
      </c>
      <c r="C108" s="106" t="s">
        <v>524</v>
      </c>
      <c r="D108" s="107" t="s">
        <v>507</v>
      </c>
      <c r="E108" s="108">
        <v>40</v>
      </c>
      <c r="F108" s="103"/>
      <c r="G108" s="103"/>
      <c r="H108" s="103"/>
      <c r="I108" s="103"/>
      <c r="J108" s="104"/>
      <c r="K108" s="104"/>
    </row>
    <row r="109" spans="1:11" s="56" customFormat="1" ht="9.75">
      <c r="A109" s="98">
        <f>A107+1</f>
        <v>44</v>
      </c>
      <c r="B109" s="99" t="s">
        <v>110</v>
      </c>
      <c r="C109" s="100" t="s">
        <v>111</v>
      </c>
      <c r="D109" s="101" t="s">
        <v>84</v>
      </c>
      <c r="E109" s="117">
        <v>1</v>
      </c>
      <c r="F109" s="103">
        <v>0</v>
      </c>
      <c r="G109" s="103">
        <f>E109*F109</f>
        <v>0</v>
      </c>
      <c r="H109" s="103"/>
      <c r="I109" s="103">
        <f>E109*H109</f>
        <v>0</v>
      </c>
      <c r="J109" s="104">
        <v>19</v>
      </c>
      <c r="K109" s="104">
        <f>E109*J109</f>
        <v>19</v>
      </c>
    </row>
    <row r="110" spans="1:11" s="56" customFormat="1" ht="9.75">
      <c r="A110" s="98"/>
      <c r="B110" s="105" t="s">
        <v>472</v>
      </c>
      <c r="C110" s="106" t="s">
        <v>525</v>
      </c>
      <c r="D110" s="107" t="s">
        <v>507</v>
      </c>
      <c r="E110" s="118">
        <v>1</v>
      </c>
      <c r="F110" s="103"/>
      <c r="G110" s="103"/>
      <c r="H110" s="103"/>
      <c r="I110" s="103"/>
      <c r="J110" s="104"/>
      <c r="K110" s="104"/>
    </row>
    <row r="111" spans="1:11" s="56" customFormat="1" ht="9.75">
      <c r="A111" s="98">
        <f>A109+1</f>
        <v>45</v>
      </c>
      <c r="B111" s="99" t="s">
        <v>112</v>
      </c>
      <c r="C111" s="100" t="s">
        <v>113</v>
      </c>
      <c r="D111" s="101" t="s">
        <v>84</v>
      </c>
      <c r="E111" s="117">
        <v>1</v>
      </c>
      <c r="F111" s="103">
        <v>0</v>
      </c>
      <c r="G111" s="103">
        <f>E111*F111</f>
        <v>0</v>
      </c>
      <c r="H111" s="103"/>
      <c r="I111" s="103">
        <f>E111*H111</f>
        <v>0</v>
      </c>
      <c r="J111" s="104">
        <v>12</v>
      </c>
      <c r="K111" s="104">
        <f>E111*J111</f>
        <v>12</v>
      </c>
    </row>
    <row r="112" spans="1:11" s="56" customFormat="1" ht="9.75">
      <c r="A112" s="98"/>
      <c r="B112" s="105" t="s">
        <v>472</v>
      </c>
      <c r="C112" s="106" t="s">
        <v>526</v>
      </c>
      <c r="D112" s="107" t="s">
        <v>507</v>
      </c>
      <c r="E112" s="118">
        <v>1</v>
      </c>
      <c r="F112" s="103"/>
      <c r="G112" s="103"/>
      <c r="H112" s="103"/>
      <c r="I112" s="103"/>
      <c r="J112" s="104"/>
      <c r="K112" s="104"/>
    </row>
    <row r="113" spans="1:11" s="56" customFormat="1" ht="9.75">
      <c r="A113" s="98">
        <v>48</v>
      </c>
      <c r="B113" s="99" t="s">
        <v>528</v>
      </c>
      <c r="C113" s="100" t="s">
        <v>114</v>
      </c>
      <c r="D113" s="101" t="s">
        <v>51</v>
      </c>
      <c r="E113" s="117">
        <v>30</v>
      </c>
      <c r="F113" s="103">
        <v>0</v>
      </c>
      <c r="G113" s="103">
        <f>E113*F113</f>
        <v>0</v>
      </c>
      <c r="H113" s="103"/>
      <c r="I113" s="103">
        <f>E113*H113</f>
        <v>0</v>
      </c>
      <c r="J113" s="104">
        <v>0.0225</v>
      </c>
      <c r="K113" s="104">
        <f>E113*J113</f>
        <v>0.6749999999999999</v>
      </c>
    </row>
    <row r="114" spans="1:11" s="56" customFormat="1" ht="9.75">
      <c r="A114" s="98"/>
      <c r="B114" s="105" t="s">
        <v>472</v>
      </c>
      <c r="C114" s="106" t="s">
        <v>527</v>
      </c>
      <c r="D114" s="107" t="s">
        <v>477</v>
      </c>
      <c r="E114" s="108">
        <v>30</v>
      </c>
      <c r="F114" s="103"/>
      <c r="G114" s="103"/>
      <c r="H114" s="103"/>
      <c r="I114" s="103"/>
      <c r="J114" s="104"/>
      <c r="K114" s="104"/>
    </row>
    <row r="115" spans="1:11" s="56" customFormat="1" ht="9.75">
      <c r="A115" s="98">
        <f>A113+1</f>
        <v>49</v>
      </c>
      <c r="B115" s="99" t="s">
        <v>115</v>
      </c>
      <c r="C115" s="100" t="s">
        <v>116</v>
      </c>
      <c r="D115" s="101" t="s">
        <v>84</v>
      </c>
      <c r="E115" s="117">
        <v>35</v>
      </c>
      <c r="F115" s="103">
        <v>0</v>
      </c>
      <c r="G115" s="103">
        <f>E115*F115</f>
        <v>0</v>
      </c>
      <c r="H115" s="103"/>
      <c r="I115" s="103">
        <f>E115*H115</f>
        <v>0</v>
      </c>
      <c r="J115" s="104">
        <v>0</v>
      </c>
      <c r="K115" s="104">
        <f>E115*J115</f>
        <v>0</v>
      </c>
    </row>
    <row r="116" spans="1:11" s="56" customFormat="1" ht="9.75">
      <c r="A116" s="98"/>
      <c r="B116" s="105" t="s">
        <v>472</v>
      </c>
      <c r="C116" s="106" t="s">
        <v>529</v>
      </c>
      <c r="D116" s="107" t="s">
        <v>530</v>
      </c>
      <c r="E116" s="108">
        <v>35</v>
      </c>
      <c r="F116" s="103"/>
      <c r="G116" s="103"/>
      <c r="H116" s="103"/>
      <c r="I116" s="103"/>
      <c r="J116" s="104"/>
      <c r="K116" s="104"/>
    </row>
    <row r="117" spans="1:11" s="56" customFormat="1" ht="9.75">
      <c r="A117" s="98">
        <f>A115+1</f>
        <v>50</v>
      </c>
      <c r="B117" s="99" t="s">
        <v>117</v>
      </c>
      <c r="C117" s="100" t="s">
        <v>118</v>
      </c>
      <c r="D117" s="101" t="s">
        <v>84</v>
      </c>
      <c r="E117" s="117">
        <v>4</v>
      </c>
      <c r="F117" s="103">
        <v>0</v>
      </c>
      <c r="G117" s="103">
        <f>E117*F117</f>
        <v>0</v>
      </c>
      <c r="H117" s="103"/>
      <c r="I117" s="103">
        <f>E117*H117</f>
        <v>0</v>
      </c>
      <c r="J117" s="104">
        <v>0</v>
      </c>
      <c r="K117" s="104">
        <f>E117*J117</f>
        <v>0</v>
      </c>
    </row>
    <row r="118" spans="1:11" s="56" customFormat="1" ht="9.75">
      <c r="A118" s="98"/>
      <c r="B118" s="105" t="s">
        <v>472</v>
      </c>
      <c r="C118" s="106" t="s">
        <v>519</v>
      </c>
      <c r="D118" s="107" t="s">
        <v>507</v>
      </c>
      <c r="E118" s="108">
        <v>4</v>
      </c>
      <c r="F118" s="103"/>
      <c r="G118" s="103"/>
      <c r="H118" s="103"/>
      <c r="I118" s="103"/>
      <c r="J118" s="104"/>
      <c r="K118" s="104"/>
    </row>
    <row r="119" spans="1:11" s="56" customFormat="1" ht="9.75">
      <c r="A119" s="98">
        <f>A117+1</f>
        <v>51</v>
      </c>
      <c r="B119" s="99" t="s">
        <v>119</v>
      </c>
      <c r="C119" s="100" t="s">
        <v>120</v>
      </c>
      <c r="D119" s="101" t="s">
        <v>84</v>
      </c>
      <c r="E119" s="117">
        <v>8</v>
      </c>
      <c r="F119" s="103">
        <v>0</v>
      </c>
      <c r="G119" s="103">
        <f>E119*F119</f>
        <v>0</v>
      </c>
      <c r="H119" s="103"/>
      <c r="I119" s="103">
        <f>E119*H119</f>
        <v>0</v>
      </c>
      <c r="J119" s="104">
        <v>0</v>
      </c>
      <c r="K119" s="104">
        <f>E119*J119</f>
        <v>0</v>
      </c>
    </row>
    <row r="120" spans="1:11" s="56" customFormat="1" ht="9.75">
      <c r="A120" s="98"/>
      <c r="B120" s="105" t="s">
        <v>472</v>
      </c>
      <c r="C120" s="106">
        <v>2</v>
      </c>
      <c r="D120" s="107" t="s">
        <v>507</v>
      </c>
      <c r="E120" s="108">
        <v>8</v>
      </c>
      <c r="F120" s="103"/>
      <c r="G120" s="103"/>
      <c r="H120" s="103"/>
      <c r="I120" s="103"/>
      <c r="J120" s="104"/>
      <c r="K120" s="104"/>
    </row>
    <row r="121" spans="1:11" s="56" customFormat="1" ht="9.75">
      <c r="A121" s="98">
        <f>A119+1</f>
        <v>52</v>
      </c>
      <c r="B121" s="99" t="s">
        <v>121</v>
      </c>
      <c r="C121" s="100" t="s">
        <v>122</v>
      </c>
      <c r="D121" s="101" t="s">
        <v>30</v>
      </c>
      <c r="E121" s="114">
        <v>61.89</v>
      </c>
      <c r="F121" s="103">
        <v>0</v>
      </c>
      <c r="G121" s="103">
        <f>E121*F121</f>
        <v>0</v>
      </c>
      <c r="H121" s="103"/>
      <c r="I121" s="103">
        <f>E121*H121</f>
        <v>0</v>
      </c>
      <c r="J121" s="104">
        <v>0.066026816</v>
      </c>
      <c r="K121" s="104">
        <f>E121*J121</f>
        <v>4.08639964224</v>
      </c>
    </row>
    <row r="122" spans="1:11" s="56" customFormat="1" ht="9.75">
      <c r="A122" s="98"/>
      <c r="B122" s="105" t="s">
        <v>472</v>
      </c>
      <c r="C122" s="106" t="s">
        <v>531</v>
      </c>
      <c r="D122" s="107" t="s">
        <v>473</v>
      </c>
      <c r="E122" s="108">
        <v>61.89</v>
      </c>
      <c r="F122" s="103"/>
      <c r="G122" s="103"/>
      <c r="H122" s="103"/>
      <c r="I122" s="103"/>
      <c r="J122" s="104"/>
      <c r="K122" s="104"/>
    </row>
    <row r="123" spans="1:11" s="56" customFormat="1" ht="9.75">
      <c r="A123" s="98">
        <f>A121+1</f>
        <v>53</v>
      </c>
      <c r="B123" s="99" t="s">
        <v>123</v>
      </c>
      <c r="C123" s="100" t="s">
        <v>124</v>
      </c>
      <c r="D123" s="101" t="s">
        <v>30</v>
      </c>
      <c r="E123" s="117">
        <v>21</v>
      </c>
      <c r="F123" s="103">
        <v>0</v>
      </c>
      <c r="G123" s="103">
        <f>E123*F123</f>
        <v>0</v>
      </c>
      <c r="H123" s="103"/>
      <c r="I123" s="103">
        <f>E123*H123</f>
        <v>0</v>
      </c>
      <c r="J123" s="104">
        <v>0.045201008</v>
      </c>
      <c r="K123" s="104">
        <f>E123*J123</f>
        <v>0.949221168</v>
      </c>
    </row>
    <row r="124" spans="1:11" s="56" customFormat="1" ht="9.75">
      <c r="A124" s="98"/>
      <c r="B124" s="105" t="s">
        <v>472</v>
      </c>
      <c r="C124" s="106" t="s">
        <v>532</v>
      </c>
      <c r="D124" s="107" t="s">
        <v>473</v>
      </c>
      <c r="E124" s="108">
        <v>21</v>
      </c>
      <c r="F124" s="103"/>
      <c r="G124" s="103"/>
      <c r="H124" s="103"/>
      <c r="I124" s="103"/>
      <c r="J124" s="104"/>
      <c r="K124" s="104"/>
    </row>
    <row r="125" spans="1:11" s="56" customFormat="1" ht="9.75">
      <c r="A125" s="98">
        <f>A123+1</f>
        <v>54</v>
      </c>
      <c r="B125" s="99" t="s">
        <v>125</v>
      </c>
      <c r="C125" s="100" t="s">
        <v>126</v>
      </c>
      <c r="D125" s="101" t="s">
        <v>51</v>
      </c>
      <c r="E125" s="117">
        <v>33</v>
      </c>
      <c r="F125" s="103">
        <v>0</v>
      </c>
      <c r="G125" s="103">
        <f>E125*F125</f>
        <v>0</v>
      </c>
      <c r="H125" s="103"/>
      <c r="I125" s="103">
        <f>E125*H125</f>
        <v>0</v>
      </c>
      <c r="J125" s="104">
        <v>0.0036</v>
      </c>
      <c r="K125" s="104">
        <f>E125*J125</f>
        <v>0.1188</v>
      </c>
    </row>
    <row r="126" spans="1:11" s="56" customFormat="1" ht="9.75">
      <c r="A126" s="98"/>
      <c r="B126" s="105" t="s">
        <v>472</v>
      </c>
      <c r="C126" s="106" t="s">
        <v>533</v>
      </c>
      <c r="D126" s="107" t="s">
        <v>477</v>
      </c>
      <c r="E126" s="108">
        <v>33</v>
      </c>
      <c r="F126" s="103"/>
      <c r="G126" s="103"/>
      <c r="H126" s="103"/>
      <c r="I126" s="103"/>
      <c r="J126" s="104"/>
      <c r="K126" s="104"/>
    </row>
    <row r="127" spans="1:11" s="56" customFormat="1" ht="9.75">
      <c r="A127" s="98">
        <f>A125+1</f>
        <v>55</v>
      </c>
      <c r="B127" s="99" t="s">
        <v>127</v>
      </c>
      <c r="C127" s="100" t="s">
        <v>128</v>
      </c>
      <c r="D127" s="101" t="s">
        <v>51</v>
      </c>
      <c r="E127" s="117">
        <v>20</v>
      </c>
      <c r="F127" s="103">
        <v>0</v>
      </c>
      <c r="G127" s="103">
        <f>E127*F127</f>
        <v>0</v>
      </c>
      <c r="H127" s="103"/>
      <c r="I127" s="103">
        <f>E127*H127</f>
        <v>0</v>
      </c>
      <c r="J127" s="104">
        <v>0.012394224</v>
      </c>
      <c r="K127" s="104">
        <f>E127*J127</f>
        <v>0.24788448000000002</v>
      </c>
    </row>
    <row r="128" spans="1:11" s="56" customFormat="1" ht="9.75">
      <c r="A128" s="98"/>
      <c r="B128" s="105" t="s">
        <v>472</v>
      </c>
      <c r="C128" s="106">
        <v>20</v>
      </c>
      <c r="D128" s="107" t="s">
        <v>477</v>
      </c>
      <c r="E128" s="108">
        <v>20</v>
      </c>
      <c r="F128" s="103"/>
      <c r="G128" s="103"/>
      <c r="H128" s="103"/>
      <c r="I128" s="103"/>
      <c r="J128" s="104"/>
      <c r="K128" s="104"/>
    </row>
    <row r="129" spans="1:11" s="56" customFormat="1" ht="9.75">
      <c r="A129" s="98">
        <f>A127+1</f>
        <v>56</v>
      </c>
      <c r="B129" s="99" t="s">
        <v>129</v>
      </c>
      <c r="C129" s="100" t="s">
        <v>130</v>
      </c>
      <c r="D129" s="101" t="s">
        <v>51</v>
      </c>
      <c r="E129" s="117">
        <v>10</v>
      </c>
      <c r="F129" s="103">
        <v>0</v>
      </c>
      <c r="G129" s="103">
        <f>E129*F129</f>
        <v>0</v>
      </c>
      <c r="H129" s="103"/>
      <c r="I129" s="103">
        <f>E129*H129</f>
        <v>0</v>
      </c>
      <c r="J129" s="104">
        <v>0.036600504</v>
      </c>
      <c r="K129" s="104">
        <f>E129*J129</f>
        <v>0.36600504</v>
      </c>
    </row>
    <row r="130" spans="1:11" s="56" customFormat="1" ht="9.75">
      <c r="A130" s="98"/>
      <c r="B130" s="105" t="s">
        <v>472</v>
      </c>
      <c r="C130" s="106">
        <v>10</v>
      </c>
      <c r="D130" s="107" t="s">
        <v>477</v>
      </c>
      <c r="E130" s="108">
        <v>10</v>
      </c>
      <c r="F130" s="103"/>
      <c r="G130" s="103"/>
      <c r="H130" s="103"/>
      <c r="I130" s="103"/>
      <c r="J130" s="104"/>
      <c r="K130" s="104"/>
    </row>
    <row r="131" spans="1:11" s="56" customFormat="1" ht="9.75">
      <c r="A131" s="98">
        <f>A129+1</f>
        <v>57</v>
      </c>
      <c r="B131" s="99" t="s">
        <v>131</v>
      </c>
      <c r="C131" s="100" t="s">
        <v>132</v>
      </c>
      <c r="D131" s="101" t="s">
        <v>51</v>
      </c>
      <c r="E131" s="117">
        <v>6</v>
      </c>
      <c r="F131" s="103">
        <v>0</v>
      </c>
      <c r="G131" s="103">
        <f>E131*F131</f>
        <v>0</v>
      </c>
      <c r="H131" s="103"/>
      <c r="I131" s="103">
        <f>E131*H131</f>
        <v>0</v>
      </c>
      <c r="J131" s="104">
        <v>0.061600504</v>
      </c>
      <c r="K131" s="104">
        <f>E131*J131</f>
        <v>0.369603024</v>
      </c>
    </row>
    <row r="132" spans="1:11" s="56" customFormat="1" ht="9.75">
      <c r="A132" s="98"/>
      <c r="B132" s="105" t="s">
        <v>472</v>
      </c>
      <c r="C132" s="106">
        <v>6</v>
      </c>
      <c r="D132" s="107" t="s">
        <v>477</v>
      </c>
      <c r="E132" s="108">
        <v>6</v>
      </c>
      <c r="F132" s="103"/>
      <c r="G132" s="103"/>
      <c r="H132" s="103"/>
      <c r="I132" s="103"/>
      <c r="J132" s="104"/>
      <c r="K132" s="104"/>
    </row>
    <row r="133" spans="1:11" s="56" customFormat="1" ht="9.75">
      <c r="A133" s="98">
        <v>58</v>
      </c>
      <c r="B133" s="99" t="s">
        <v>133</v>
      </c>
      <c r="C133" s="100" t="s">
        <v>134</v>
      </c>
      <c r="D133" s="101" t="s">
        <v>84</v>
      </c>
      <c r="E133" s="117">
        <v>10</v>
      </c>
      <c r="F133" s="103">
        <v>0</v>
      </c>
      <c r="G133" s="103">
        <f>E133*F133</f>
        <v>0</v>
      </c>
      <c r="H133" s="103"/>
      <c r="I133" s="103">
        <f>E133*H133</f>
        <v>0</v>
      </c>
      <c r="J133" s="104">
        <v>0.009</v>
      </c>
      <c r="K133" s="104">
        <f>E133*J133</f>
        <v>0.09</v>
      </c>
    </row>
    <row r="134" spans="1:11" s="56" customFormat="1" ht="9.75">
      <c r="A134" s="98"/>
      <c r="B134" s="105" t="s">
        <v>472</v>
      </c>
      <c r="C134" s="106">
        <v>10</v>
      </c>
      <c r="D134" s="107" t="s">
        <v>507</v>
      </c>
      <c r="E134" s="108">
        <v>10</v>
      </c>
      <c r="F134" s="103"/>
      <c r="G134" s="103"/>
      <c r="H134" s="103"/>
      <c r="I134" s="103"/>
      <c r="J134" s="104"/>
      <c r="K134" s="104"/>
    </row>
    <row r="135" spans="1:11" s="56" customFormat="1" ht="9.75">
      <c r="A135" s="98">
        <f>A133+1</f>
        <v>59</v>
      </c>
      <c r="B135" s="99" t="s">
        <v>135</v>
      </c>
      <c r="C135" s="100" t="s">
        <v>136</v>
      </c>
      <c r="D135" s="101" t="s">
        <v>84</v>
      </c>
      <c r="E135" s="117">
        <v>30</v>
      </c>
      <c r="F135" s="103">
        <v>0</v>
      </c>
      <c r="G135" s="103">
        <f>E135*F135</f>
        <v>0</v>
      </c>
      <c r="H135" s="103"/>
      <c r="I135" s="103">
        <f>E135*H135</f>
        <v>0</v>
      </c>
      <c r="J135" s="104">
        <v>0.001</v>
      </c>
      <c r="K135" s="104">
        <f>E135*J135</f>
        <v>0.03</v>
      </c>
    </row>
    <row r="136" spans="1:11" s="56" customFormat="1" ht="9.75">
      <c r="A136" s="98"/>
      <c r="B136" s="105" t="s">
        <v>472</v>
      </c>
      <c r="C136" s="106">
        <v>30</v>
      </c>
      <c r="D136" s="107" t="s">
        <v>507</v>
      </c>
      <c r="E136" s="108">
        <v>30</v>
      </c>
      <c r="F136" s="103"/>
      <c r="G136" s="103"/>
      <c r="H136" s="103"/>
      <c r="I136" s="103"/>
      <c r="J136" s="104"/>
      <c r="K136" s="104"/>
    </row>
    <row r="137" spans="1:11" s="56" customFormat="1" ht="19.5">
      <c r="A137" s="98">
        <v>60</v>
      </c>
      <c r="B137" s="99" t="s">
        <v>536</v>
      </c>
      <c r="C137" s="100" t="s">
        <v>534</v>
      </c>
      <c r="D137" s="101" t="s">
        <v>54</v>
      </c>
      <c r="E137" s="114">
        <v>387.105</v>
      </c>
      <c r="F137" s="103">
        <v>0</v>
      </c>
      <c r="G137" s="103">
        <f>E137*F137</f>
        <v>0</v>
      </c>
      <c r="H137" s="103"/>
      <c r="I137" s="103">
        <f>E137*H137</f>
        <v>0</v>
      </c>
      <c r="J137" s="104">
        <v>0</v>
      </c>
      <c r="K137" s="104">
        <f>E137*J137</f>
        <v>0</v>
      </c>
    </row>
    <row r="138" spans="1:11" s="56" customFormat="1" ht="19.5">
      <c r="A138" s="98"/>
      <c r="B138" s="105" t="s">
        <v>472</v>
      </c>
      <c r="C138" s="106" t="s">
        <v>535</v>
      </c>
      <c r="D138" s="107" t="s">
        <v>478</v>
      </c>
      <c r="E138" s="112">
        <v>387.105</v>
      </c>
      <c r="F138" s="103"/>
      <c r="G138" s="103"/>
      <c r="H138" s="103"/>
      <c r="I138" s="103"/>
      <c r="J138" s="104"/>
      <c r="K138" s="104"/>
    </row>
    <row r="139" spans="1:11" s="56" customFormat="1" ht="9.75">
      <c r="A139" s="98">
        <v>61</v>
      </c>
      <c r="B139" s="99" t="s">
        <v>137</v>
      </c>
      <c r="C139" s="100" t="s">
        <v>138</v>
      </c>
      <c r="D139" s="101" t="s">
        <v>30</v>
      </c>
      <c r="E139" s="102">
        <f>SUM(E140:E142)</f>
        <v>570.15</v>
      </c>
      <c r="F139" s="103">
        <v>0</v>
      </c>
      <c r="G139" s="103">
        <f>E139*F139</f>
        <v>0</v>
      </c>
      <c r="H139" s="103"/>
      <c r="I139" s="103">
        <f>E139*H139</f>
        <v>0</v>
      </c>
      <c r="J139" s="104">
        <v>0.05</v>
      </c>
      <c r="K139" s="104">
        <f>E139*J139</f>
        <v>28.5075</v>
      </c>
    </row>
    <row r="140" spans="1:11" s="56" customFormat="1" ht="9.75">
      <c r="A140" s="98"/>
      <c r="B140" s="105" t="s">
        <v>472</v>
      </c>
      <c r="C140" s="106" t="s">
        <v>540</v>
      </c>
      <c r="D140" s="107" t="s">
        <v>473</v>
      </c>
      <c r="E140" s="108">
        <v>270.88</v>
      </c>
      <c r="F140" s="103"/>
      <c r="G140" s="103"/>
      <c r="H140" s="103"/>
      <c r="I140" s="103"/>
      <c r="J140" s="104"/>
      <c r="K140" s="104"/>
    </row>
    <row r="141" spans="1:11" s="56" customFormat="1" ht="9.75">
      <c r="A141" s="98"/>
      <c r="B141" s="105"/>
      <c r="C141" s="106" t="s">
        <v>537</v>
      </c>
      <c r="D141" s="107" t="s">
        <v>473</v>
      </c>
      <c r="E141" s="108">
        <v>152.76</v>
      </c>
      <c r="F141" s="103"/>
      <c r="G141" s="103"/>
      <c r="H141" s="103"/>
      <c r="I141" s="103"/>
      <c r="J141" s="104"/>
      <c r="K141" s="104"/>
    </row>
    <row r="142" spans="1:11" s="56" customFormat="1" ht="9.75">
      <c r="A142" s="98"/>
      <c r="B142" s="105"/>
      <c r="C142" s="106" t="s">
        <v>538</v>
      </c>
      <c r="D142" s="107" t="s">
        <v>473</v>
      </c>
      <c r="E142" s="108">
        <v>146.51</v>
      </c>
      <c r="F142" s="103"/>
      <c r="G142" s="103"/>
      <c r="H142" s="103"/>
      <c r="I142" s="103"/>
      <c r="J142" s="104"/>
      <c r="K142" s="104"/>
    </row>
    <row r="143" spans="1:11" s="56" customFormat="1" ht="9.75">
      <c r="A143" s="98">
        <f>A139+1</f>
        <v>62</v>
      </c>
      <c r="B143" s="99" t="s">
        <v>139</v>
      </c>
      <c r="C143" s="100" t="s">
        <v>140</v>
      </c>
      <c r="D143" s="101" t="s">
        <v>30</v>
      </c>
      <c r="E143" s="114">
        <v>158.21</v>
      </c>
      <c r="F143" s="103">
        <v>0</v>
      </c>
      <c r="G143" s="103">
        <f>E143*F143</f>
        <v>0</v>
      </c>
      <c r="H143" s="103"/>
      <c r="I143" s="103">
        <f>E143*H143</f>
        <v>0</v>
      </c>
      <c r="J143" s="104">
        <v>0.05</v>
      </c>
      <c r="K143" s="104">
        <f>E143*J143</f>
        <v>7.910500000000001</v>
      </c>
    </row>
    <row r="144" spans="1:11" s="56" customFormat="1" ht="9.75">
      <c r="A144" s="98"/>
      <c r="B144" s="105" t="s">
        <v>472</v>
      </c>
      <c r="C144" s="106" t="s">
        <v>539</v>
      </c>
      <c r="D144" s="107" t="s">
        <v>473</v>
      </c>
      <c r="E144" s="108">
        <v>158.21</v>
      </c>
      <c r="F144" s="103"/>
      <c r="G144" s="103"/>
      <c r="H144" s="103"/>
      <c r="I144" s="103"/>
      <c r="J144" s="104"/>
      <c r="K144" s="104"/>
    </row>
    <row r="145" spans="1:11" s="56" customFormat="1" ht="9.75">
      <c r="A145" s="98">
        <f>A143+1</f>
        <v>63</v>
      </c>
      <c r="B145" s="99" t="s">
        <v>141</v>
      </c>
      <c r="C145" s="100" t="s">
        <v>142</v>
      </c>
      <c r="D145" s="101" t="s">
        <v>30</v>
      </c>
      <c r="E145" s="102">
        <f>SUM(E146:E148)</f>
        <v>594.86</v>
      </c>
      <c r="F145" s="103">
        <v>0</v>
      </c>
      <c r="G145" s="103">
        <f>E145*F145</f>
        <v>0</v>
      </c>
      <c r="H145" s="103"/>
      <c r="I145" s="103">
        <f>E145*H145</f>
        <v>0</v>
      </c>
      <c r="J145" s="104">
        <v>0.05</v>
      </c>
      <c r="K145" s="104">
        <f>E145*J145</f>
        <v>29.743000000000002</v>
      </c>
    </row>
    <row r="146" spans="1:11" s="56" customFormat="1" ht="9.75">
      <c r="A146" s="98"/>
      <c r="B146" s="105" t="s">
        <v>472</v>
      </c>
      <c r="C146" s="106" t="s">
        <v>541</v>
      </c>
      <c r="D146" s="107" t="s">
        <v>473</v>
      </c>
      <c r="E146" s="108">
        <v>185.38</v>
      </c>
      <c r="F146" s="103"/>
      <c r="G146" s="103"/>
      <c r="H146" s="103"/>
      <c r="I146" s="103"/>
      <c r="J146" s="104"/>
      <c r="K146" s="104"/>
    </row>
    <row r="147" spans="1:11" s="56" customFormat="1" ht="9.75">
      <c r="A147" s="98"/>
      <c r="B147" s="105"/>
      <c r="C147" s="106" t="s">
        <v>542</v>
      </c>
      <c r="D147" s="107" t="s">
        <v>473</v>
      </c>
      <c r="E147" s="108">
        <v>159.06</v>
      </c>
      <c r="F147" s="103"/>
      <c r="G147" s="103"/>
      <c r="H147" s="103"/>
      <c r="I147" s="103"/>
      <c r="J147" s="104"/>
      <c r="K147" s="104"/>
    </row>
    <row r="148" spans="1:11" s="56" customFormat="1" ht="9.75">
      <c r="A148" s="98"/>
      <c r="B148" s="105"/>
      <c r="C148" s="106" t="s">
        <v>543</v>
      </c>
      <c r="D148" s="107" t="s">
        <v>473</v>
      </c>
      <c r="E148" s="108">
        <v>250.42</v>
      </c>
      <c r="F148" s="103"/>
      <c r="G148" s="103"/>
      <c r="H148" s="103"/>
      <c r="I148" s="103"/>
      <c r="J148" s="104"/>
      <c r="K148" s="104"/>
    </row>
    <row r="149" spans="1:11" s="56" customFormat="1" ht="9.75">
      <c r="A149" s="98">
        <v>64</v>
      </c>
      <c r="B149" s="99" t="s">
        <v>143</v>
      </c>
      <c r="C149" s="100" t="s">
        <v>144</v>
      </c>
      <c r="D149" s="101" t="s">
        <v>30</v>
      </c>
      <c r="E149" s="117">
        <v>30.8</v>
      </c>
      <c r="F149" s="103">
        <v>0</v>
      </c>
      <c r="G149" s="103">
        <f>E149*F149</f>
        <v>0</v>
      </c>
      <c r="H149" s="103"/>
      <c r="I149" s="103">
        <f>E149*H149</f>
        <v>0</v>
      </c>
      <c r="J149" s="104">
        <v>0.068</v>
      </c>
      <c r="K149" s="104">
        <f>E149*J149</f>
        <v>2.0944000000000003</v>
      </c>
    </row>
    <row r="150" spans="1:11" s="56" customFormat="1" ht="9.75">
      <c r="A150" s="98"/>
      <c r="B150" s="105" t="s">
        <v>472</v>
      </c>
      <c r="C150" s="106" t="s">
        <v>544</v>
      </c>
      <c r="D150" s="107" t="s">
        <v>473</v>
      </c>
      <c r="E150" s="108">
        <v>30.8</v>
      </c>
      <c r="F150" s="103"/>
      <c r="G150" s="103"/>
      <c r="H150" s="103"/>
      <c r="I150" s="103"/>
      <c r="J150" s="104"/>
      <c r="K150" s="104"/>
    </row>
    <row r="151" spans="1:12" s="56" customFormat="1" ht="9.75">
      <c r="A151" s="98">
        <v>65</v>
      </c>
      <c r="B151" s="99" t="s">
        <v>145</v>
      </c>
      <c r="C151" s="100" t="s">
        <v>546</v>
      </c>
      <c r="D151" s="101" t="s">
        <v>54</v>
      </c>
      <c r="E151" s="114">
        <v>627.695</v>
      </c>
      <c r="F151" s="103">
        <v>0</v>
      </c>
      <c r="G151" s="103">
        <f>E151*F151</f>
        <v>0</v>
      </c>
      <c r="H151" s="103"/>
      <c r="I151" s="103">
        <f>E151*H151</f>
        <v>0</v>
      </c>
      <c r="J151" s="104">
        <v>0.0001632</v>
      </c>
      <c r="K151" s="104">
        <f>E151*J151</f>
        <v>0.10243982400000001</v>
      </c>
      <c r="L151" s="262"/>
    </row>
    <row r="152" spans="1:12" s="56" customFormat="1" ht="9.75">
      <c r="A152" s="98"/>
      <c r="B152" s="105" t="s">
        <v>472</v>
      </c>
      <c r="C152" s="106" t="s">
        <v>547</v>
      </c>
      <c r="D152" s="107" t="s">
        <v>478</v>
      </c>
      <c r="E152" s="112">
        <v>627.695</v>
      </c>
      <c r="F152" s="103"/>
      <c r="G152" s="103"/>
      <c r="H152" s="103"/>
      <c r="I152" s="103"/>
      <c r="J152" s="104"/>
      <c r="K152" s="104"/>
      <c r="L152" s="262"/>
    </row>
    <row r="153" spans="1:12" s="56" customFormat="1" ht="9.75">
      <c r="A153" s="98">
        <f>A151+1</f>
        <v>66</v>
      </c>
      <c r="B153" s="99" t="s">
        <v>146</v>
      </c>
      <c r="C153" s="100" t="s">
        <v>548</v>
      </c>
      <c r="D153" s="101" t="s">
        <v>54</v>
      </c>
      <c r="E153" s="114">
        <v>627.695</v>
      </c>
      <c r="F153" s="103">
        <v>0</v>
      </c>
      <c r="G153" s="103">
        <f>E153*F153</f>
        <v>0</v>
      </c>
      <c r="H153" s="103"/>
      <c r="I153" s="103">
        <f>E153*H153</f>
        <v>0</v>
      </c>
      <c r="J153" s="104">
        <v>6.12E-05</v>
      </c>
      <c r="K153" s="104">
        <f>E153*J153</f>
        <v>0.038414934</v>
      </c>
      <c r="L153" s="262"/>
    </row>
    <row r="154" spans="1:12" s="56" customFormat="1" ht="9.75">
      <c r="A154" s="98"/>
      <c r="B154" s="105" t="s">
        <v>472</v>
      </c>
      <c r="C154" s="106" t="s">
        <v>547</v>
      </c>
      <c r="D154" s="107" t="s">
        <v>478</v>
      </c>
      <c r="E154" s="112">
        <v>627.695</v>
      </c>
      <c r="F154" s="103"/>
      <c r="G154" s="103"/>
      <c r="H154" s="103"/>
      <c r="I154" s="103"/>
      <c r="J154" s="104"/>
      <c r="K154" s="104"/>
      <c r="L154" s="262"/>
    </row>
    <row r="155" spans="1:12" s="56" customFormat="1" ht="9.75">
      <c r="A155" s="98">
        <v>67</v>
      </c>
      <c r="B155" s="99" t="s">
        <v>549</v>
      </c>
      <c r="C155" s="100" t="s">
        <v>625</v>
      </c>
      <c r="D155" s="101" t="s">
        <v>33</v>
      </c>
      <c r="E155" s="114">
        <v>655.929</v>
      </c>
      <c r="F155" s="103">
        <v>0</v>
      </c>
      <c r="G155" s="103">
        <f>E155*F155</f>
        <v>0</v>
      </c>
      <c r="H155" s="103"/>
      <c r="I155" s="103">
        <f>E155*H155</f>
        <v>0</v>
      </c>
      <c r="J155" s="104">
        <v>0</v>
      </c>
      <c r="K155" s="104">
        <f>E155*J155</f>
        <v>0</v>
      </c>
      <c r="L155" s="255"/>
    </row>
    <row r="156" spans="1:12" s="56" customFormat="1" ht="9.75">
      <c r="A156" s="98"/>
      <c r="B156" s="105" t="s">
        <v>472</v>
      </c>
      <c r="C156" s="106" t="s">
        <v>626</v>
      </c>
      <c r="D156" s="107" t="s">
        <v>474</v>
      </c>
      <c r="E156" s="112">
        <v>655.929</v>
      </c>
      <c r="F156" s="103"/>
      <c r="G156" s="103"/>
      <c r="H156" s="103"/>
      <c r="I156" s="103"/>
      <c r="J156" s="104"/>
      <c r="K156" s="104"/>
      <c r="L156" s="255"/>
    </row>
    <row r="157" spans="1:12" s="56" customFormat="1" ht="9.75">
      <c r="A157" s="98">
        <v>68</v>
      </c>
      <c r="B157" s="99" t="s">
        <v>661</v>
      </c>
      <c r="C157" s="100" t="s">
        <v>660</v>
      </c>
      <c r="D157" s="101" t="s">
        <v>54</v>
      </c>
      <c r="E157" s="114">
        <v>246.175</v>
      </c>
      <c r="F157" s="103">
        <v>0</v>
      </c>
      <c r="G157" s="103">
        <f>E157*F157</f>
        <v>0</v>
      </c>
      <c r="H157" s="103"/>
      <c r="I157" s="103">
        <f>E157*H157</f>
        <v>0</v>
      </c>
      <c r="J157" s="104">
        <v>0</v>
      </c>
      <c r="K157" s="104">
        <f>E157*J157</f>
        <v>0</v>
      </c>
      <c r="L157" s="255"/>
    </row>
    <row r="158" spans="1:12" s="56" customFormat="1" ht="9.75">
      <c r="A158" s="98"/>
      <c r="B158" s="105" t="s">
        <v>472</v>
      </c>
      <c r="C158" s="106" t="s">
        <v>627</v>
      </c>
      <c r="D158" s="107" t="s">
        <v>478</v>
      </c>
      <c r="E158" s="112">
        <v>246.175</v>
      </c>
      <c r="F158" s="103"/>
      <c r="G158" s="103"/>
      <c r="H158" s="103"/>
      <c r="I158" s="103"/>
      <c r="J158" s="104"/>
      <c r="K158" s="104"/>
      <c r="L158" s="255"/>
    </row>
    <row r="159" spans="1:11" s="56" customFormat="1" ht="9.75">
      <c r="A159" s="98">
        <f>A157+1</f>
        <v>69</v>
      </c>
      <c r="B159" s="99" t="s">
        <v>147</v>
      </c>
      <c r="C159" s="100" t="s">
        <v>148</v>
      </c>
      <c r="D159" s="101" t="s">
        <v>54</v>
      </c>
      <c r="E159" s="114">
        <v>246.175</v>
      </c>
      <c r="F159" s="103">
        <v>0</v>
      </c>
      <c r="G159" s="103">
        <f>E159*F159</f>
        <v>0</v>
      </c>
      <c r="H159" s="103"/>
      <c r="I159" s="103">
        <f>E159*H159</f>
        <v>0</v>
      </c>
      <c r="J159" s="104">
        <v>0</v>
      </c>
      <c r="K159" s="104">
        <f>E159*J159</f>
        <v>0</v>
      </c>
    </row>
    <row r="160" spans="1:11" s="56" customFormat="1" ht="9.75">
      <c r="A160" s="98"/>
      <c r="B160" s="105" t="s">
        <v>472</v>
      </c>
      <c r="C160" s="106">
        <v>246.175</v>
      </c>
      <c r="D160" s="107" t="s">
        <v>478</v>
      </c>
      <c r="E160" s="112">
        <v>246.175</v>
      </c>
      <c r="F160" s="103"/>
      <c r="G160" s="103"/>
      <c r="H160" s="103"/>
      <c r="I160" s="103"/>
      <c r="J160" s="104"/>
      <c r="K160" s="104"/>
    </row>
    <row r="161" spans="1:11" s="56" customFormat="1" ht="9.75">
      <c r="A161" s="98">
        <v>70</v>
      </c>
      <c r="B161" s="99" t="s">
        <v>149</v>
      </c>
      <c r="C161" s="100" t="s">
        <v>150</v>
      </c>
      <c r="D161" s="101" t="s">
        <v>54</v>
      </c>
      <c r="E161" s="112">
        <v>246.175</v>
      </c>
      <c r="F161" s="103">
        <v>0</v>
      </c>
      <c r="G161" s="103">
        <f>E161*F161</f>
        <v>0</v>
      </c>
      <c r="H161" s="103"/>
      <c r="I161" s="103">
        <f>E161*H161</f>
        <v>0</v>
      </c>
      <c r="J161" s="104">
        <v>0</v>
      </c>
      <c r="K161" s="104">
        <f>E161*J161</f>
        <v>0</v>
      </c>
    </row>
    <row r="162" spans="1:11" s="56" customFormat="1" ht="9.75">
      <c r="A162" s="98"/>
      <c r="B162" s="105" t="s">
        <v>472</v>
      </c>
      <c r="C162" s="106">
        <v>246.175</v>
      </c>
      <c r="D162" s="107" t="s">
        <v>478</v>
      </c>
      <c r="E162" s="112">
        <v>246.175</v>
      </c>
      <c r="F162" s="103"/>
      <c r="G162" s="103"/>
      <c r="H162" s="103"/>
      <c r="I162" s="103"/>
      <c r="J162" s="104"/>
      <c r="K162" s="104"/>
    </row>
    <row r="163" spans="1:11" s="56" customFormat="1" ht="9.75">
      <c r="A163" s="98">
        <f>A161+1</f>
        <v>71</v>
      </c>
      <c r="B163" s="99" t="s">
        <v>151</v>
      </c>
      <c r="C163" s="100" t="s">
        <v>550</v>
      </c>
      <c r="D163" s="101" t="s">
        <v>54</v>
      </c>
      <c r="E163" s="114">
        <v>0.575</v>
      </c>
      <c r="F163" s="103">
        <v>0</v>
      </c>
      <c r="G163" s="103">
        <f>E163*F163</f>
        <v>0</v>
      </c>
      <c r="H163" s="103"/>
      <c r="I163" s="103">
        <f>E163*H163</f>
        <v>0</v>
      </c>
      <c r="J163" s="104">
        <v>0</v>
      </c>
      <c r="K163" s="104">
        <f>E163*J163</f>
        <v>0</v>
      </c>
    </row>
    <row r="164" spans="1:11" s="56" customFormat="1" ht="9.75">
      <c r="A164" s="98"/>
      <c r="B164" s="105" t="s">
        <v>472</v>
      </c>
      <c r="C164" s="106" t="s">
        <v>551</v>
      </c>
      <c r="D164" s="107" t="s">
        <v>478</v>
      </c>
      <c r="E164" s="112">
        <v>0.575</v>
      </c>
      <c r="F164" s="103"/>
      <c r="G164" s="103"/>
      <c r="H164" s="103"/>
      <c r="I164" s="103"/>
      <c r="J164" s="104"/>
      <c r="K164" s="104"/>
    </row>
    <row r="165" spans="1:11" s="56" customFormat="1" ht="9.75">
      <c r="A165" s="98">
        <v>72</v>
      </c>
      <c r="B165" s="99" t="s">
        <v>152</v>
      </c>
      <c r="C165" s="100" t="s">
        <v>153</v>
      </c>
      <c r="D165" s="101" t="s">
        <v>54</v>
      </c>
      <c r="E165" s="114">
        <v>10.082</v>
      </c>
      <c r="F165" s="103">
        <v>0</v>
      </c>
      <c r="G165" s="103">
        <f>E165*F165</f>
        <v>0</v>
      </c>
      <c r="H165" s="103"/>
      <c r="I165" s="103">
        <f>E165*H165</f>
        <v>0</v>
      </c>
      <c r="J165" s="104">
        <v>0</v>
      </c>
      <c r="K165" s="104">
        <f>E165*J165</f>
        <v>0</v>
      </c>
    </row>
    <row r="166" spans="1:11" s="56" customFormat="1" ht="9.75">
      <c r="A166" s="98"/>
      <c r="B166" s="105" t="s">
        <v>472</v>
      </c>
      <c r="C166" s="106" t="s">
        <v>552</v>
      </c>
      <c r="D166" s="107" t="s">
        <v>478</v>
      </c>
      <c r="E166" s="112">
        <v>10.082</v>
      </c>
      <c r="F166" s="103"/>
      <c r="G166" s="103"/>
      <c r="H166" s="103"/>
      <c r="I166" s="103"/>
      <c r="J166" s="104"/>
      <c r="K166" s="104"/>
    </row>
    <row r="167" spans="1:11" s="56" customFormat="1" ht="9.75">
      <c r="A167" s="98">
        <v>73</v>
      </c>
      <c r="B167" s="99" t="s">
        <v>577</v>
      </c>
      <c r="C167" s="100" t="s">
        <v>570</v>
      </c>
      <c r="D167" s="101" t="s">
        <v>54</v>
      </c>
      <c r="E167" s="114">
        <v>56.781</v>
      </c>
      <c r="F167" s="103">
        <v>0</v>
      </c>
      <c r="G167" s="103">
        <f>E167*F167</f>
        <v>0</v>
      </c>
      <c r="H167" s="103"/>
      <c r="I167" s="103">
        <f>E167*H167</f>
        <v>0</v>
      </c>
      <c r="J167" s="104">
        <v>0</v>
      </c>
      <c r="K167" s="104">
        <f>E167*J167</f>
        <v>0</v>
      </c>
    </row>
    <row r="168" spans="1:11" s="56" customFormat="1" ht="9.75">
      <c r="A168" s="98"/>
      <c r="B168" s="105" t="s">
        <v>472</v>
      </c>
      <c r="C168" s="106" t="s">
        <v>571</v>
      </c>
      <c r="D168" s="107" t="s">
        <v>478</v>
      </c>
      <c r="E168" s="112">
        <v>56.781</v>
      </c>
      <c r="F168" s="103"/>
      <c r="G168" s="103"/>
      <c r="H168" s="103"/>
      <c r="I168" s="103"/>
      <c r="J168" s="104"/>
      <c r="K168" s="104"/>
    </row>
    <row r="169" spans="1:11" s="56" customFormat="1" ht="9.75">
      <c r="A169" s="98">
        <v>74</v>
      </c>
      <c r="B169" s="99" t="s">
        <v>578</v>
      </c>
      <c r="C169" s="100" t="s">
        <v>580</v>
      </c>
      <c r="D169" s="101" t="s">
        <v>54</v>
      </c>
      <c r="E169" s="114">
        <v>12.538</v>
      </c>
      <c r="F169" s="103">
        <v>0</v>
      </c>
      <c r="G169" s="103">
        <f>E169*F169</f>
        <v>0</v>
      </c>
      <c r="H169" s="103"/>
      <c r="I169" s="103">
        <f>E169*H169</f>
        <v>0</v>
      </c>
      <c r="J169" s="104">
        <v>0</v>
      </c>
      <c r="K169" s="104">
        <f>E169*J169</f>
        <v>0</v>
      </c>
    </row>
    <row r="170" spans="1:11" s="56" customFormat="1" ht="9.75">
      <c r="A170" s="98"/>
      <c r="B170" s="105" t="s">
        <v>472</v>
      </c>
      <c r="C170" s="106" t="s">
        <v>579</v>
      </c>
      <c r="D170" s="107" t="s">
        <v>478</v>
      </c>
      <c r="E170" s="112">
        <v>12.538</v>
      </c>
      <c r="F170" s="103"/>
      <c r="G170" s="103"/>
      <c r="H170" s="103"/>
      <c r="I170" s="103"/>
      <c r="J170" s="104"/>
      <c r="K170" s="104"/>
    </row>
    <row r="171" spans="1:11" s="56" customFormat="1" ht="9.75">
      <c r="A171" s="98">
        <v>75</v>
      </c>
      <c r="B171" s="99" t="s">
        <v>154</v>
      </c>
      <c r="C171" s="100" t="s">
        <v>553</v>
      </c>
      <c r="D171" s="101" t="s">
        <v>54</v>
      </c>
      <c r="E171" s="112">
        <v>246.175</v>
      </c>
      <c r="F171" s="103">
        <v>0</v>
      </c>
      <c r="G171" s="103">
        <f>E171*F171</f>
        <v>0</v>
      </c>
      <c r="H171" s="103"/>
      <c r="I171" s="103">
        <f>E171*H171</f>
        <v>0</v>
      </c>
      <c r="J171" s="104">
        <v>0</v>
      </c>
      <c r="K171" s="104">
        <f>E171*J171</f>
        <v>0</v>
      </c>
    </row>
    <row r="172" spans="1:11" s="56" customFormat="1" ht="9.75">
      <c r="A172" s="98"/>
      <c r="B172" s="105" t="s">
        <v>472</v>
      </c>
      <c r="C172" s="120">
        <v>246.175</v>
      </c>
      <c r="D172" s="107" t="s">
        <v>478</v>
      </c>
      <c r="E172" s="112">
        <v>246.175</v>
      </c>
      <c r="F172" s="103"/>
      <c r="G172" s="103"/>
      <c r="H172" s="103"/>
      <c r="I172" s="103"/>
      <c r="J172" s="104"/>
      <c r="K172" s="104"/>
    </row>
    <row r="173" spans="1:11" s="56" customFormat="1" ht="9.75">
      <c r="A173" s="98">
        <f>A171+1</f>
        <v>76</v>
      </c>
      <c r="B173" s="99" t="s">
        <v>155</v>
      </c>
      <c r="C173" s="100" t="s">
        <v>156</v>
      </c>
      <c r="D173" s="101" t="s">
        <v>54</v>
      </c>
      <c r="E173" s="112">
        <v>2461.75</v>
      </c>
      <c r="F173" s="103">
        <v>0</v>
      </c>
      <c r="G173" s="103">
        <f>E173*F173</f>
        <v>0</v>
      </c>
      <c r="H173" s="103"/>
      <c r="I173" s="103">
        <f>E173*H173</f>
        <v>0</v>
      </c>
      <c r="J173" s="104">
        <v>0</v>
      </c>
      <c r="K173" s="104">
        <f>E173*J173</f>
        <v>0</v>
      </c>
    </row>
    <row r="174" spans="1:11" s="56" customFormat="1" ht="9.75">
      <c r="A174" s="98"/>
      <c r="B174" s="105" t="s">
        <v>472</v>
      </c>
      <c r="C174" s="106" t="s">
        <v>628</v>
      </c>
      <c r="D174" s="107" t="s">
        <v>478</v>
      </c>
      <c r="E174" s="112">
        <v>2461.75</v>
      </c>
      <c r="F174" s="103"/>
      <c r="G174" s="103"/>
      <c r="H174" s="103"/>
      <c r="I174" s="103"/>
      <c r="J174" s="104"/>
      <c r="K174" s="104"/>
    </row>
    <row r="175" spans="1:11" s="56" customFormat="1" ht="9.75">
      <c r="A175" s="98">
        <v>77</v>
      </c>
      <c r="B175" s="99" t="s">
        <v>157</v>
      </c>
      <c r="C175" s="100" t="s">
        <v>659</v>
      </c>
      <c r="D175" s="101" t="s">
        <v>54</v>
      </c>
      <c r="E175" s="114">
        <v>1238.588</v>
      </c>
      <c r="F175" s="103">
        <v>0</v>
      </c>
      <c r="G175" s="103">
        <f>E175*F175</f>
        <v>0</v>
      </c>
      <c r="H175" s="103"/>
      <c r="I175" s="103">
        <f>E175*H175</f>
        <v>0</v>
      </c>
      <c r="J175" s="104">
        <v>0</v>
      </c>
      <c r="K175" s="104">
        <f>E175*J175</f>
        <v>0</v>
      </c>
    </row>
    <row r="176" spans="1:11" s="56" customFormat="1" ht="9.75">
      <c r="A176" s="98"/>
      <c r="B176" s="105" t="s">
        <v>472</v>
      </c>
      <c r="C176" s="106" t="s">
        <v>658</v>
      </c>
      <c r="D176" s="107" t="s">
        <v>478</v>
      </c>
      <c r="E176" s="112">
        <v>1238.588</v>
      </c>
      <c r="F176" s="103"/>
      <c r="G176" s="103"/>
      <c r="H176" s="103"/>
      <c r="I176" s="103"/>
      <c r="J176" s="104"/>
      <c r="K176" s="104"/>
    </row>
    <row r="177" spans="1:11" s="77" customFormat="1" ht="11.25">
      <c r="A177" s="95"/>
      <c r="B177" s="96">
        <v>96</v>
      </c>
      <c r="C177" s="97"/>
      <c r="D177" s="95"/>
      <c r="E177" s="95"/>
      <c r="F177" s="95"/>
      <c r="G177" s="109">
        <f>SUM(G40:G176)</f>
        <v>0</v>
      </c>
      <c r="H177" s="95"/>
      <c r="I177" s="109">
        <f>SUM(I40:I176)</f>
        <v>0</v>
      </c>
      <c r="J177" s="95"/>
      <c r="K177" s="113">
        <f>SUM(K40:K176)</f>
        <v>1185.8914399719674</v>
      </c>
    </row>
    <row r="178" spans="1:11" ht="12.75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1:11" s="56" customFormat="1" ht="9.75" customHeight="1">
      <c r="A179" s="129" t="s">
        <v>1</v>
      </c>
      <c r="B179" s="258" t="s">
        <v>5</v>
      </c>
      <c r="C179" s="258" t="s">
        <v>7</v>
      </c>
      <c r="D179" s="258" t="s">
        <v>9</v>
      </c>
      <c r="E179" s="258" t="s">
        <v>11</v>
      </c>
      <c r="F179" s="258" t="s">
        <v>13</v>
      </c>
      <c r="G179" s="259"/>
      <c r="H179" s="259"/>
      <c r="I179" s="259"/>
      <c r="J179" s="258" t="s">
        <v>22</v>
      </c>
      <c r="K179" s="259"/>
    </row>
    <row r="180" spans="1:11" s="56" customFormat="1" ht="9.75" customHeight="1">
      <c r="A180" s="129" t="s">
        <v>2</v>
      </c>
      <c r="B180" s="259"/>
      <c r="C180" s="259"/>
      <c r="D180" s="259"/>
      <c r="E180" s="259"/>
      <c r="F180" s="258" t="s">
        <v>14</v>
      </c>
      <c r="G180" s="259"/>
      <c r="H180" s="258" t="s">
        <v>19</v>
      </c>
      <c r="I180" s="259"/>
      <c r="J180" s="259"/>
      <c r="K180" s="259"/>
    </row>
    <row r="181" spans="1:11" s="56" customFormat="1" ht="9.75" customHeight="1">
      <c r="A181" s="129" t="s">
        <v>3</v>
      </c>
      <c r="B181" s="259"/>
      <c r="C181" s="259"/>
      <c r="D181" s="259"/>
      <c r="E181" s="259"/>
      <c r="F181" s="129" t="s">
        <v>15</v>
      </c>
      <c r="G181" s="129" t="s">
        <v>17</v>
      </c>
      <c r="H181" s="129" t="s">
        <v>15</v>
      </c>
      <c r="I181" s="129" t="s">
        <v>17</v>
      </c>
      <c r="J181" s="129" t="s">
        <v>15</v>
      </c>
      <c r="K181" s="129" t="s">
        <v>17</v>
      </c>
    </row>
    <row r="182" spans="1:11" s="56" customFormat="1" ht="9.75" customHeight="1">
      <c r="A182" s="122" t="s">
        <v>4</v>
      </c>
      <c r="B182" s="122" t="s">
        <v>6</v>
      </c>
      <c r="C182" s="122" t="s">
        <v>8</v>
      </c>
      <c r="D182" s="122" t="s">
        <v>10</v>
      </c>
      <c r="E182" s="122" t="s">
        <v>12</v>
      </c>
      <c r="F182" s="122" t="s">
        <v>16</v>
      </c>
      <c r="G182" s="122" t="s">
        <v>18</v>
      </c>
      <c r="H182" s="122" t="s">
        <v>20</v>
      </c>
      <c r="I182" s="122" t="s">
        <v>21</v>
      </c>
      <c r="J182" s="122" t="s">
        <v>23</v>
      </c>
      <c r="K182" s="122" t="s">
        <v>24</v>
      </c>
    </row>
    <row r="183" spans="1:11" s="77" customFormat="1" ht="11.25">
      <c r="A183" s="95"/>
      <c r="B183" s="95"/>
      <c r="C183" s="123" t="s">
        <v>158</v>
      </c>
      <c r="D183" s="95"/>
      <c r="E183" s="95"/>
      <c r="F183" s="95"/>
      <c r="G183" s="95"/>
      <c r="H183" s="95"/>
      <c r="I183" s="95"/>
      <c r="J183" s="95"/>
      <c r="K183" s="95"/>
    </row>
    <row r="184" spans="1:11" s="77" customFormat="1" ht="11.25">
      <c r="A184" s="95"/>
      <c r="B184" s="96" t="s">
        <v>159</v>
      </c>
      <c r="C184" s="97" t="s">
        <v>160</v>
      </c>
      <c r="D184" s="95"/>
      <c r="E184" s="95"/>
      <c r="F184" s="95"/>
      <c r="G184" s="95"/>
      <c r="H184" s="95"/>
      <c r="I184" s="95"/>
      <c r="J184" s="95"/>
      <c r="K184" s="95"/>
    </row>
    <row r="185" spans="1:11" s="56" customFormat="1" ht="9.75">
      <c r="A185" s="98">
        <v>78</v>
      </c>
      <c r="B185" s="99" t="s">
        <v>161</v>
      </c>
      <c r="C185" s="100" t="s">
        <v>557</v>
      </c>
      <c r="D185" s="101" t="s">
        <v>162</v>
      </c>
      <c r="E185" s="102">
        <v>20</v>
      </c>
      <c r="F185" s="103">
        <v>0</v>
      </c>
      <c r="G185" s="103">
        <f>E185*F185</f>
        <v>0</v>
      </c>
      <c r="H185" s="103"/>
      <c r="I185" s="103">
        <f>E185*H185</f>
        <v>0</v>
      </c>
      <c r="J185" s="104">
        <v>0</v>
      </c>
      <c r="K185" s="104">
        <f>E185*J185</f>
        <v>0</v>
      </c>
    </row>
    <row r="186" spans="1:11" s="56" customFormat="1" ht="9.75">
      <c r="A186" s="98"/>
      <c r="B186" s="105" t="s">
        <v>472</v>
      </c>
      <c r="C186" s="106" t="s">
        <v>652</v>
      </c>
      <c r="D186" s="107" t="s">
        <v>554</v>
      </c>
      <c r="E186" s="108">
        <v>20</v>
      </c>
      <c r="F186" s="103"/>
      <c r="G186" s="103"/>
      <c r="H186" s="103"/>
      <c r="I186" s="103"/>
      <c r="J186" s="104"/>
      <c r="K186" s="104"/>
    </row>
    <row r="187" spans="1:11" s="77" customFormat="1" ht="11.25">
      <c r="A187" s="95"/>
      <c r="B187" s="96">
        <v>712</v>
      </c>
      <c r="C187" s="97" t="s">
        <v>163</v>
      </c>
      <c r="D187" s="95"/>
      <c r="E187" s="95"/>
      <c r="F187" s="95"/>
      <c r="G187" s="109">
        <f>SUM(G185:G185)</f>
        <v>0</v>
      </c>
      <c r="H187" s="95"/>
      <c r="I187" s="109">
        <f>SUM(I185:I185)</f>
        <v>0</v>
      </c>
      <c r="J187" s="95"/>
      <c r="K187" s="113">
        <f>SUM(K185:K185)</f>
        <v>0</v>
      </c>
    </row>
    <row r="188" spans="1:11" s="77" customFormat="1" ht="11.25">
      <c r="A188" s="95"/>
      <c r="B188" s="96" t="s">
        <v>164</v>
      </c>
      <c r="C188" s="97" t="s">
        <v>165</v>
      </c>
      <c r="D188" s="95"/>
      <c r="E188" s="95"/>
      <c r="F188" s="95"/>
      <c r="G188" s="95"/>
      <c r="H188" s="95"/>
      <c r="I188" s="95"/>
      <c r="J188" s="95"/>
      <c r="K188" s="95"/>
    </row>
    <row r="189" spans="1:11" s="56" customFormat="1" ht="9.75">
      <c r="A189" s="98">
        <v>79</v>
      </c>
      <c r="B189" s="99" t="s">
        <v>166</v>
      </c>
      <c r="C189" s="100" t="s">
        <v>167</v>
      </c>
      <c r="D189" s="101" t="s">
        <v>30</v>
      </c>
      <c r="E189" s="114">
        <v>324.67</v>
      </c>
      <c r="F189" s="103">
        <v>0</v>
      </c>
      <c r="G189" s="103">
        <f>E189*F189</f>
        <v>0</v>
      </c>
      <c r="H189" s="103"/>
      <c r="I189" s="103">
        <f>E189*H189</f>
        <v>0</v>
      </c>
      <c r="J189" s="104">
        <v>0.1275</v>
      </c>
      <c r="K189" s="104">
        <f>E189*J189</f>
        <v>41.395425</v>
      </c>
    </row>
    <row r="190" spans="1:11" s="56" customFormat="1" ht="9.75">
      <c r="A190" s="98"/>
      <c r="B190" s="105" t="s">
        <v>472</v>
      </c>
      <c r="C190" s="106" t="s">
        <v>555</v>
      </c>
      <c r="D190" s="107" t="s">
        <v>473</v>
      </c>
      <c r="E190" s="108">
        <v>324.67</v>
      </c>
      <c r="F190" s="103"/>
      <c r="G190" s="103"/>
      <c r="H190" s="103"/>
      <c r="I190" s="103"/>
      <c r="J190" s="104"/>
      <c r="K190" s="104"/>
    </row>
    <row r="191" spans="1:11" s="56" customFormat="1" ht="9.75">
      <c r="A191" s="98">
        <f>A189+1</f>
        <v>80</v>
      </c>
      <c r="B191" s="99" t="s">
        <v>168</v>
      </c>
      <c r="C191" s="100" t="s">
        <v>558</v>
      </c>
      <c r="D191" s="101" t="s">
        <v>162</v>
      </c>
      <c r="E191" s="117">
        <v>15</v>
      </c>
      <c r="F191" s="103">
        <v>0</v>
      </c>
      <c r="G191" s="103">
        <f>E191*F191</f>
        <v>0</v>
      </c>
      <c r="H191" s="103"/>
      <c r="I191" s="103">
        <f>E191*H191</f>
        <v>0</v>
      </c>
      <c r="J191" s="104">
        <v>0</v>
      </c>
      <c r="K191" s="104">
        <f>E191*J191</f>
        <v>0</v>
      </c>
    </row>
    <row r="192" spans="1:11" s="56" customFormat="1" ht="9.75">
      <c r="A192" s="98"/>
      <c r="B192" s="105" t="s">
        <v>472</v>
      </c>
      <c r="C192" s="106" t="s">
        <v>653</v>
      </c>
      <c r="D192" s="107" t="s">
        <v>556</v>
      </c>
      <c r="E192" s="108">
        <v>15</v>
      </c>
      <c r="F192" s="103"/>
      <c r="G192" s="103"/>
      <c r="H192" s="103"/>
      <c r="I192" s="103"/>
      <c r="J192" s="104"/>
      <c r="K192" s="104"/>
    </row>
    <row r="193" spans="1:11" s="77" customFormat="1" ht="11.25">
      <c r="A193" s="95"/>
      <c r="B193" s="96">
        <v>713</v>
      </c>
      <c r="C193" s="97" t="s">
        <v>169</v>
      </c>
      <c r="D193" s="95"/>
      <c r="E193" s="95"/>
      <c r="F193" s="95"/>
      <c r="G193" s="109">
        <f>SUM(G189:G191)</f>
        <v>0</v>
      </c>
      <c r="H193" s="95"/>
      <c r="I193" s="109">
        <f>SUM(I189:I191)</f>
        <v>0</v>
      </c>
      <c r="J193" s="95"/>
      <c r="K193" s="113">
        <f>SUM(K189:K191)</f>
        <v>41.395425</v>
      </c>
    </row>
    <row r="194" spans="1:11" s="77" customFormat="1" ht="11.25">
      <c r="A194" s="95"/>
      <c r="B194" s="96" t="s">
        <v>170</v>
      </c>
      <c r="C194" s="97" t="s">
        <v>171</v>
      </c>
      <c r="D194" s="95"/>
      <c r="E194" s="95"/>
      <c r="F194" s="95"/>
      <c r="G194" s="95"/>
      <c r="H194" s="95"/>
      <c r="I194" s="95"/>
      <c r="J194" s="95"/>
      <c r="K194" s="95"/>
    </row>
    <row r="195" spans="1:11" s="56" customFormat="1" ht="9.75">
      <c r="A195" s="98">
        <f>A191+1</f>
        <v>81</v>
      </c>
      <c r="B195" s="99" t="s">
        <v>172</v>
      </c>
      <c r="C195" s="100" t="s">
        <v>173</v>
      </c>
      <c r="D195" s="101" t="s">
        <v>84</v>
      </c>
      <c r="E195" s="102">
        <v>28</v>
      </c>
      <c r="F195" s="103">
        <v>0</v>
      </c>
      <c r="G195" s="103">
        <f>E195*F195</f>
        <v>0</v>
      </c>
      <c r="H195" s="103"/>
      <c r="I195" s="103">
        <f>E195*H195</f>
        <v>0</v>
      </c>
      <c r="J195" s="104">
        <v>0.005</v>
      </c>
      <c r="K195" s="104">
        <f>E195*J195</f>
        <v>0.14</v>
      </c>
    </row>
    <row r="196" spans="1:11" s="56" customFormat="1" ht="9.75">
      <c r="A196" s="98"/>
      <c r="B196" s="105" t="s">
        <v>472</v>
      </c>
      <c r="C196" s="106" t="s">
        <v>559</v>
      </c>
      <c r="D196" s="107" t="s">
        <v>507</v>
      </c>
      <c r="E196" s="108">
        <v>28</v>
      </c>
      <c r="F196" s="103"/>
      <c r="G196" s="103"/>
      <c r="H196" s="103"/>
      <c r="I196" s="103"/>
      <c r="J196" s="104"/>
      <c r="K196" s="104"/>
    </row>
    <row r="197" spans="1:11" s="56" customFormat="1" ht="9.75">
      <c r="A197" s="98">
        <f>A195+1</f>
        <v>82</v>
      </c>
      <c r="B197" s="99" t="s">
        <v>174</v>
      </c>
      <c r="C197" s="100" t="s">
        <v>175</v>
      </c>
      <c r="D197" s="101" t="s">
        <v>51</v>
      </c>
      <c r="E197" s="117">
        <v>315</v>
      </c>
      <c r="F197" s="103">
        <v>0</v>
      </c>
      <c r="G197" s="103">
        <f>E197*F197</f>
        <v>0</v>
      </c>
      <c r="H197" s="103"/>
      <c r="I197" s="103">
        <f>E197*H197</f>
        <v>0</v>
      </c>
      <c r="J197" s="104">
        <v>0.014</v>
      </c>
      <c r="K197" s="104">
        <f>E197*J197</f>
        <v>4.41</v>
      </c>
    </row>
    <row r="198" spans="1:11" s="56" customFormat="1" ht="9.75">
      <c r="A198" s="98"/>
      <c r="B198" s="105" t="s">
        <v>472</v>
      </c>
      <c r="C198" s="106" t="s">
        <v>560</v>
      </c>
      <c r="D198" s="107" t="s">
        <v>477</v>
      </c>
      <c r="E198" s="108">
        <v>315</v>
      </c>
      <c r="F198" s="103"/>
      <c r="G198" s="103"/>
      <c r="H198" s="103"/>
      <c r="I198" s="103"/>
      <c r="J198" s="104"/>
      <c r="K198" s="104"/>
    </row>
    <row r="199" spans="1:11" s="56" customFormat="1" ht="9.75">
      <c r="A199" s="98">
        <f>A197+1</f>
        <v>83</v>
      </c>
      <c r="B199" s="99" t="s">
        <v>176</v>
      </c>
      <c r="C199" s="100" t="s">
        <v>177</v>
      </c>
      <c r="D199" s="101" t="s">
        <v>51</v>
      </c>
      <c r="E199" s="117">
        <v>102.4</v>
      </c>
      <c r="F199" s="103">
        <v>0</v>
      </c>
      <c r="G199" s="103">
        <f>E199*F199</f>
        <v>0</v>
      </c>
      <c r="H199" s="103"/>
      <c r="I199" s="103">
        <f>E199*H199</f>
        <v>0</v>
      </c>
      <c r="J199" s="104">
        <v>0.024</v>
      </c>
      <c r="K199" s="104">
        <f>E199*J199</f>
        <v>2.4576000000000002</v>
      </c>
    </row>
    <row r="200" spans="1:11" s="56" customFormat="1" ht="19.5">
      <c r="A200" s="98"/>
      <c r="B200" s="105" t="s">
        <v>472</v>
      </c>
      <c r="C200" s="106" t="s">
        <v>562</v>
      </c>
      <c r="D200" s="107" t="s">
        <v>477</v>
      </c>
      <c r="E200" s="108">
        <v>102.4</v>
      </c>
      <c r="F200" s="103"/>
      <c r="G200" s="103"/>
      <c r="H200" s="103"/>
      <c r="I200" s="103"/>
      <c r="J200" s="104"/>
      <c r="K200" s="104"/>
    </row>
    <row r="201" spans="1:11" s="56" customFormat="1" ht="9.75">
      <c r="A201" s="98">
        <f>A199+1</f>
        <v>84</v>
      </c>
      <c r="B201" s="99" t="s">
        <v>178</v>
      </c>
      <c r="C201" s="100" t="s">
        <v>179</v>
      </c>
      <c r="D201" s="101" t="s">
        <v>51</v>
      </c>
      <c r="E201" s="117">
        <v>92.9</v>
      </c>
      <c r="F201" s="103">
        <v>0</v>
      </c>
      <c r="G201" s="103">
        <f>E201*F201</f>
        <v>0</v>
      </c>
      <c r="H201" s="103"/>
      <c r="I201" s="103">
        <f>E201*H201</f>
        <v>0</v>
      </c>
      <c r="J201" s="104">
        <v>0.032</v>
      </c>
      <c r="K201" s="104">
        <f>E201*J201</f>
        <v>2.9728000000000003</v>
      </c>
    </row>
    <row r="202" spans="1:11" s="56" customFormat="1" ht="9.75">
      <c r="A202" s="98"/>
      <c r="B202" s="105" t="s">
        <v>472</v>
      </c>
      <c r="C202" s="106" t="s">
        <v>561</v>
      </c>
      <c r="D202" s="107" t="s">
        <v>477</v>
      </c>
      <c r="E202" s="108">
        <v>92.9</v>
      </c>
      <c r="F202" s="103"/>
      <c r="G202" s="103"/>
      <c r="H202" s="103"/>
      <c r="I202" s="103"/>
      <c r="J202" s="104"/>
      <c r="K202" s="104"/>
    </row>
    <row r="203" spans="1:11" s="56" customFormat="1" ht="9.75">
      <c r="A203" s="98">
        <f>A201+1</f>
        <v>85</v>
      </c>
      <c r="B203" s="99" t="s">
        <v>180</v>
      </c>
      <c r="C203" s="100" t="s">
        <v>181</v>
      </c>
      <c r="D203" s="101" t="s">
        <v>30</v>
      </c>
      <c r="E203" s="117">
        <v>288</v>
      </c>
      <c r="F203" s="103">
        <v>0</v>
      </c>
      <c r="G203" s="103">
        <f>E203*F203</f>
        <v>0</v>
      </c>
      <c r="H203" s="103"/>
      <c r="I203" s="103">
        <f>E203*H203</f>
        <v>0</v>
      </c>
      <c r="J203" s="104">
        <v>0.005</v>
      </c>
      <c r="K203" s="104">
        <f>E203*J203</f>
        <v>1.44</v>
      </c>
    </row>
    <row r="204" spans="1:11" s="56" customFormat="1" ht="9.75">
      <c r="A204" s="98"/>
      <c r="B204" s="105" t="s">
        <v>472</v>
      </c>
      <c r="C204" s="106">
        <v>288</v>
      </c>
      <c r="D204" s="107" t="s">
        <v>473</v>
      </c>
      <c r="E204" s="108">
        <v>288</v>
      </c>
      <c r="F204" s="103"/>
      <c r="G204" s="103"/>
      <c r="H204" s="103"/>
      <c r="I204" s="103"/>
      <c r="J204" s="104"/>
      <c r="K204" s="104"/>
    </row>
    <row r="205" spans="1:11" s="56" customFormat="1" ht="9.75">
      <c r="A205" s="98">
        <f>A203+1</f>
        <v>86</v>
      </c>
      <c r="B205" s="99" t="s">
        <v>182</v>
      </c>
      <c r="C205" s="100" t="s">
        <v>183</v>
      </c>
      <c r="D205" s="101" t="s">
        <v>30</v>
      </c>
      <c r="E205" s="102">
        <f>E206+E207</f>
        <v>404.20000000000005</v>
      </c>
      <c r="F205" s="103">
        <v>0</v>
      </c>
      <c r="G205" s="103">
        <f>E205*F205</f>
        <v>0</v>
      </c>
      <c r="H205" s="103"/>
      <c r="I205" s="103">
        <f>E205*H205</f>
        <v>0</v>
      </c>
      <c r="J205" s="104">
        <v>0.03</v>
      </c>
      <c r="K205" s="104">
        <f>E205*J205</f>
        <v>12.126000000000001</v>
      </c>
    </row>
    <row r="206" spans="1:11" s="56" customFormat="1" ht="9.75">
      <c r="A206" s="98"/>
      <c r="B206" s="105" t="s">
        <v>472</v>
      </c>
      <c r="C206" s="106" t="s">
        <v>563</v>
      </c>
      <c r="D206" s="107" t="s">
        <v>473</v>
      </c>
      <c r="E206" s="108">
        <v>205.4</v>
      </c>
      <c r="F206" s="103"/>
      <c r="G206" s="103"/>
      <c r="H206" s="103"/>
      <c r="I206" s="103"/>
      <c r="J206" s="104"/>
      <c r="K206" s="104"/>
    </row>
    <row r="207" spans="1:11" s="56" customFormat="1" ht="9.75">
      <c r="A207" s="98"/>
      <c r="B207" s="105"/>
      <c r="C207" s="106" t="s">
        <v>564</v>
      </c>
      <c r="D207" s="107" t="s">
        <v>473</v>
      </c>
      <c r="E207" s="108">
        <v>198.8</v>
      </c>
      <c r="F207" s="103"/>
      <c r="G207" s="103"/>
      <c r="H207" s="103"/>
      <c r="I207" s="103"/>
      <c r="J207" s="104"/>
      <c r="K207" s="104"/>
    </row>
    <row r="208" spans="1:11" s="56" customFormat="1" ht="9.75">
      <c r="A208" s="98">
        <f>A205+1</f>
        <v>87</v>
      </c>
      <c r="B208" s="99" t="s">
        <v>184</v>
      </c>
      <c r="C208" s="100" t="s">
        <v>185</v>
      </c>
      <c r="D208" s="101" t="s">
        <v>30</v>
      </c>
      <c r="E208" s="102">
        <f>E209+E210</f>
        <v>446.44</v>
      </c>
      <c r="F208" s="103">
        <v>0</v>
      </c>
      <c r="G208" s="103">
        <f>E208*F208</f>
        <v>0</v>
      </c>
      <c r="H208" s="103"/>
      <c r="I208" s="103">
        <f>E208*H208</f>
        <v>0</v>
      </c>
      <c r="J208" s="104">
        <v>0.014</v>
      </c>
      <c r="K208" s="104">
        <f>E208*J208</f>
        <v>6.25016</v>
      </c>
    </row>
    <row r="209" spans="1:11" s="56" customFormat="1" ht="9.75">
      <c r="A209" s="98"/>
      <c r="B209" s="105" t="s">
        <v>472</v>
      </c>
      <c r="C209" s="106" t="s">
        <v>565</v>
      </c>
      <c r="D209" s="107" t="s">
        <v>473</v>
      </c>
      <c r="E209" s="108">
        <v>284.32</v>
      </c>
      <c r="F209" s="103"/>
      <c r="G209" s="103"/>
      <c r="H209" s="103"/>
      <c r="I209" s="103"/>
      <c r="J209" s="104"/>
      <c r="K209" s="104"/>
    </row>
    <row r="210" spans="1:11" s="56" customFormat="1" ht="9.75">
      <c r="A210" s="98"/>
      <c r="B210" s="105"/>
      <c r="C210" s="106" t="s">
        <v>566</v>
      </c>
      <c r="D210" s="107" t="s">
        <v>473</v>
      </c>
      <c r="E210" s="108">
        <v>162.12</v>
      </c>
      <c r="F210" s="103"/>
      <c r="G210" s="103"/>
      <c r="H210" s="103"/>
      <c r="I210" s="103"/>
      <c r="J210" s="104"/>
      <c r="K210" s="104"/>
    </row>
    <row r="211" spans="1:11" s="56" customFormat="1" ht="9.75">
      <c r="A211" s="98">
        <f>A208+1</f>
        <v>88</v>
      </c>
      <c r="B211" s="99" t="s">
        <v>186</v>
      </c>
      <c r="C211" s="100" t="s">
        <v>187</v>
      </c>
      <c r="D211" s="101" t="s">
        <v>51</v>
      </c>
      <c r="E211" s="117">
        <v>420</v>
      </c>
      <c r="F211" s="103">
        <v>0</v>
      </c>
      <c r="G211" s="103">
        <f>E211*F211</f>
        <v>0</v>
      </c>
      <c r="H211" s="103"/>
      <c r="I211" s="103">
        <f>E211*H211</f>
        <v>0</v>
      </c>
      <c r="J211" s="104">
        <v>0.025165024</v>
      </c>
      <c r="K211" s="104">
        <f>E211*J211</f>
        <v>10.569310080000001</v>
      </c>
    </row>
    <row r="212" spans="1:11" s="56" customFormat="1" ht="9.75">
      <c r="A212" s="98"/>
      <c r="B212" s="105" t="s">
        <v>472</v>
      </c>
      <c r="C212" s="106" t="s">
        <v>567</v>
      </c>
      <c r="D212" s="107" t="s">
        <v>477</v>
      </c>
      <c r="E212" s="108">
        <v>420</v>
      </c>
      <c r="F212" s="103"/>
      <c r="G212" s="103"/>
      <c r="H212" s="103"/>
      <c r="I212" s="103"/>
      <c r="J212" s="104"/>
      <c r="K212" s="104"/>
    </row>
    <row r="213" spans="1:11" s="56" customFormat="1" ht="9.75">
      <c r="A213" s="98">
        <f>A211+1</f>
        <v>89</v>
      </c>
      <c r="B213" s="99" t="s">
        <v>188</v>
      </c>
      <c r="C213" s="100" t="s">
        <v>189</v>
      </c>
      <c r="D213" s="101" t="s">
        <v>30</v>
      </c>
      <c r="E213" s="117">
        <v>403.4</v>
      </c>
      <c r="F213" s="103">
        <v>0</v>
      </c>
      <c r="G213" s="103">
        <f>E213*F213</f>
        <v>0</v>
      </c>
      <c r="H213" s="103"/>
      <c r="I213" s="103">
        <f>E213*H213</f>
        <v>0</v>
      </c>
      <c r="J213" s="104">
        <v>0.040165024</v>
      </c>
      <c r="K213" s="104">
        <f>E213*J213</f>
        <v>16.2025706816</v>
      </c>
    </row>
    <row r="214" spans="1:11" s="56" customFormat="1" ht="9.75">
      <c r="A214" s="98"/>
      <c r="B214" s="105" t="s">
        <v>472</v>
      </c>
      <c r="C214" s="106" t="s">
        <v>568</v>
      </c>
      <c r="D214" s="107" t="s">
        <v>473</v>
      </c>
      <c r="E214" s="108">
        <v>403.4</v>
      </c>
      <c r="F214" s="103"/>
      <c r="G214" s="103"/>
      <c r="H214" s="103"/>
      <c r="I214" s="103"/>
      <c r="J214" s="104"/>
      <c r="K214" s="104"/>
    </row>
    <row r="215" spans="1:11" s="56" customFormat="1" ht="9.75">
      <c r="A215" s="98">
        <f>A213+1</f>
        <v>90</v>
      </c>
      <c r="B215" s="99" t="s">
        <v>190</v>
      </c>
      <c r="C215" s="100" t="s">
        <v>191</v>
      </c>
      <c r="D215" s="101" t="s">
        <v>30</v>
      </c>
      <c r="E215" s="117">
        <v>15</v>
      </c>
      <c r="F215" s="103">
        <v>0</v>
      </c>
      <c r="G215" s="103">
        <f>E215*F215</f>
        <v>0</v>
      </c>
      <c r="H215" s="103"/>
      <c r="I215" s="103">
        <f>E215*H215</f>
        <v>0</v>
      </c>
      <c r="J215" s="104">
        <v>0.014165024</v>
      </c>
      <c r="K215" s="104">
        <f>E215*J215</f>
        <v>0.21247536</v>
      </c>
    </row>
    <row r="216" spans="1:11" s="56" customFormat="1" ht="9.75">
      <c r="A216" s="98"/>
      <c r="B216" s="105" t="s">
        <v>472</v>
      </c>
      <c r="C216" s="106" t="s">
        <v>569</v>
      </c>
      <c r="D216" s="107" t="s">
        <v>473</v>
      </c>
      <c r="E216" s="108">
        <v>15</v>
      </c>
      <c r="F216" s="103"/>
      <c r="G216" s="103"/>
      <c r="H216" s="103"/>
      <c r="I216" s="103"/>
      <c r="J216" s="104"/>
      <c r="K216" s="104"/>
    </row>
    <row r="217" spans="1:11" s="56" customFormat="1" ht="9.75">
      <c r="A217" s="98">
        <f>A215+1</f>
        <v>91</v>
      </c>
      <c r="B217" s="99" t="s">
        <v>192</v>
      </c>
      <c r="C217" s="100" t="s">
        <v>193</v>
      </c>
      <c r="D217" s="101" t="s">
        <v>162</v>
      </c>
      <c r="E217" s="114">
        <v>30</v>
      </c>
      <c r="F217" s="103">
        <v>0</v>
      </c>
      <c r="G217" s="103">
        <f>E217*F217</f>
        <v>0</v>
      </c>
      <c r="H217" s="103"/>
      <c r="I217" s="103">
        <f>E217*H217</f>
        <v>0</v>
      </c>
      <c r="J217" s="104">
        <v>0</v>
      </c>
      <c r="K217" s="104">
        <f>E217*J217</f>
        <v>0</v>
      </c>
    </row>
    <row r="218" spans="1:11" s="56" customFormat="1" ht="9.75">
      <c r="A218" s="98"/>
      <c r="B218" s="105" t="s">
        <v>472</v>
      </c>
      <c r="C218" s="106" t="s">
        <v>652</v>
      </c>
      <c r="D218" s="107" t="s">
        <v>556</v>
      </c>
      <c r="E218" s="108">
        <v>20</v>
      </c>
      <c r="F218" s="103"/>
      <c r="G218" s="103"/>
      <c r="H218" s="103"/>
      <c r="I218" s="103"/>
      <c r="J218" s="104"/>
      <c r="K218" s="104"/>
    </row>
    <row r="219" spans="1:11" s="77" customFormat="1" ht="11.25">
      <c r="A219" s="95"/>
      <c r="B219" s="96">
        <v>762</v>
      </c>
      <c r="C219" s="97" t="s">
        <v>194</v>
      </c>
      <c r="D219" s="95"/>
      <c r="E219" s="95"/>
      <c r="F219" s="95"/>
      <c r="G219" s="109">
        <f>SUM(G195:G217)</f>
        <v>0</v>
      </c>
      <c r="H219" s="95"/>
      <c r="I219" s="109">
        <f>SUM(I195:I217)</f>
        <v>0</v>
      </c>
      <c r="J219" s="95"/>
      <c r="K219" s="113">
        <f>SUM(K195:K217)</f>
        <v>56.7809161216</v>
      </c>
    </row>
    <row r="220" spans="1:11" s="77" customFormat="1" ht="11.25">
      <c r="A220" s="95"/>
      <c r="B220" s="96" t="s">
        <v>195</v>
      </c>
      <c r="C220" s="97" t="s">
        <v>196</v>
      </c>
      <c r="D220" s="95"/>
      <c r="E220" s="95"/>
      <c r="F220" s="95"/>
      <c r="G220" s="95"/>
      <c r="H220" s="95"/>
      <c r="I220" s="95"/>
      <c r="J220" s="95"/>
      <c r="K220" s="95"/>
    </row>
    <row r="221" spans="1:11" s="56" customFormat="1" ht="9.75">
      <c r="A221" s="98">
        <f>A217+1</f>
        <v>92</v>
      </c>
      <c r="B221" s="99" t="s">
        <v>197</v>
      </c>
      <c r="C221" s="100" t="s">
        <v>198</v>
      </c>
      <c r="D221" s="101" t="s">
        <v>30</v>
      </c>
      <c r="E221" s="102">
        <v>7.5</v>
      </c>
      <c r="F221" s="103">
        <v>0</v>
      </c>
      <c r="G221" s="103">
        <f>E221*F221</f>
        <v>0</v>
      </c>
      <c r="H221" s="103"/>
      <c r="I221" s="103">
        <f>E221*H221</f>
        <v>0</v>
      </c>
      <c r="J221" s="104">
        <v>0.007</v>
      </c>
      <c r="K221" s="104">
        <f>E221*J221</f>
        <v>0.0525</v>
      </c>
    </row>
    <row r="222" spans="1:11" s="56" customFormat="1" ht="9.75">
      <c r="A222" s="98"/>
      <c r="B222" s="105" t="s">
        <v>472</v>
      </c>
      <c r="C222" s="106">
        <v>7.5</v>
      </c>
      <c r="D222" s="107" t="s">
        <v>473</v>
      </c>
      <c r="E222" s="108">
        <v>7.5</v>
      </c>
      <c r="F222" s="103"/>
      <c r="G222" s="103"/>
      <c r="H222" s="103"/>
      <c r="I222" s="103"/>
      <c r="J222" s="104"/>
      <c r="K222" s="104"/>
    </row>
    <row r="223" spans="1:11" s="56" customFormat="1" ht="9.75">
      <c r="A223" s="98">
        <f>A221+1</f>
        <v>93</v>
      </c>
      <c r="B223" s="99" t="s">
        <v>199</v>
      </c>
      <c r="C223" s="100" t="s">
        <v>200</v>
      </c>
      <c r="D223" s="101" t="s">
        <v>30</v>
      </c>
      <c r="E223" s="102">
        <v>5.1</v>
      </c>
      <c r="F223" s="103">
        <v>0</v>
      </c>
      <c r="G223" s="103">
        <f>E223*F223</f>
        <v>0</v>
      </c>
      <c r="H223" s="103"/>
      <c r="I223" s="103">
        <f>E223*H223</f>
        <v>0</v>
      </c>
      <c r="J223" s="104">
        <v>0.007</v>
      </c>
      <c r="K223" s="104">
        <f>E223*J223</f>
        <v>0.035699999999999996</v>
      </c>
    </row>
    <row r="224" spans="1:11" s="56" customFormat="1" ht="9.75">
      <c r="A224" s="98"/>
      <c r="B224" s="105" t="s">
        <v>472</v>
      </c>
      <c r="C224" s="106" t="s">
        <v>572</v>
      </c>
      <c r="D224" s="107" t="s">
        <v>473</v>
      </c>
      <c r="E224" s="108">
        <v>5.1</v>
      </c>
      <c r="F224" s="103"/>
      <c r="G224" s="103"/>
      <c r="H224" s="103"/>
      <c r="I224" s="103"/>
      <c r="J224" s="104"/>
      <c r="K224" s="104"/>
    </row>
    <row r="225" spans="1:11" s="56" customFormat="1" ht="9.75">
      <c r="A225" s="98">
        <f>A223+1</f>
        <v>94</v>
      </c>
      <c r="B225" s="99" t="s">
        <v>201</v>
      </c>
      <c r="C225" s="100" t="s">
        <v>202</v>
      </c>
      <c r="D225" s="101" t="s">
        <v>84</v>
      </c>
      <c r="E225" s="102">
        <v>2</v>
      </c>
      <c r="F225" s="103">
        <v>0</v>
      </c>
      <c r="G225" s="103">
        <f>E225*F225</f>
        <v>0</v>
      </c>
      <c r="H225" s="103"/>
      <c r="I225" s="103">
        <f>E225*H225</f>
        <v>0</v>
      </c>
      <c r="J225" s="104">
        <v>0.003</v>
      </c>
      <c r="K225" s="104">
        <f>E225*J225</f>
        <v>0.006</v>
      </c>
    </row>
    <row r="226" spans="1:11" s="56" customFormat="1" ht="9.75">
      <c r="A226" s="98"/>
      <c r="B226" s="105" t="s">
        <v>472</v>
      </c>
      <c r="C226" s="106">
        <v>2</v>
      </c>
      <c r="D226" s="107" t="s">
        <v>507</v>
      </c>
      <c r="E226" s="108">
        <v>2</v>
      </c>
      <c r="F226" s="103"/>
      <c r="G226" s="103"/>
      <c r="H226" s="103"/>
      <c r="I226" s="103"/>
      <c r="J226" s="104"/>
      <c r="K226" s="104"/>
    </row>
    <row r="227" spans="1:11" s="56" customFormat="1" ht="9.75">
      <c r="A227" s="98">
        <f>A225+1</f>
        <v>95</v>
      </c>
      <c r="B227" s="99" t="s">
        <v>203</v>
      </c>
      <c r="C227" s="100" t="s">
        <v>204</v>
      </c>
      <c r="D227" s="101" t="s">
        <v>51</v>
      </c>
      <c r="E227" s="102">
        <v>25.05</v>
      </c>
      <c r="F227" s="103">
        <v>0</v>
      </c>
      <c r="G227" s="103">
        <f>E227*F227</f>
        <v>0</v>
      </c>
      <c r="H227" s="103"/>
      <c r="I227" s="103">
        <f>E227*H227</f>
        <v>0</v>
      </c>
      <c r="J227" s="104">
        <v>0.003</v>
      </c>
      <c r="K227" s="104">
        <f>E227*J227</f>
        <v>0.07515000000000001</v>
      </c>
    </row>
    <row r="228" spans="1:11" s="56" customFormat="1" ht="9.75">
      <c r="A228" s="98"/>
      <c r="B228" s="105" t="s">
        <v>472</v>
      </c>
      <c r="C228" s="106" t="s">
        <v>573</v>
      </c>
      <c r="D228" s="107" t="s">
        <v>477</v>
      </c>
      <c r="E228" s="108">
        <v>25.05</v>
      </c>
      <c r="F228" s="103"/>
      <c r="G228" s="103"/>
      <c r="H228" s="103"/>
      <c r="I228" s="103"/>
      <c r="J228" s="104"/>
      <c r="K228" s="104"/>
    </row>
    <row r="229" spans="1:11" s="56" customFormat="1" ht="9.75">
      <c r="A229" s="98">
        <f>A227+1</f>
        <v>96</v>
      </c>
      <c r="B229" s="99" t="s">
        <v>205</v>
      </c>
      <c r="C229" s="100" t="s">
        <v>206</v>
      </c>
      <c r="D229" s="101" t="s">
        <v>84</v>
      </c>
      <c r="E229" s="102">
        <v>2</v>
      </c>
      <c r="F229" s="103">
        <v>0</v>
      </c>
      <c r="G229" s="103">
        <f>E229*F229</f>
        <v>0</v>
      </c>
      <c r="H229" s="103"/>
      <c r="I229" s="103">
        <f>E229*H229</f>
        <v>0</v>
      </c>
      <c r="J229" s="104">
        <v>0.001</v>
      </c>
      <c r="K229" s="104">
        <f>E229*J229</f>
        <v>0.002</v>
      </c>
    </row>
    <row r="230" spans="1:11" s="56" customFormat="1" ht="9.75">
      <c r="A230" s="98"/>
      <c r="B230" s="105" t="s">
        <v>472</v>
      </c>
      <c r="C230" s="106">
        <v>3</v>
      </c>
      <c r="D230" s="107" t="s">
        <v>507</v>
      </c>
      <c r="E230" s="108">
        <v>2</v>
      </c>
      <c r="F230" s="103"/>
      <c r="G230" s="103"/>
      <c r="H230" s="103"/>
      <c r="I230" s="103"/>
      <c r="J230" s="104"/>
      <c r="K230" s="104"/>
    </row>
    <row r="231" spans="1:11" s="56" customFormat="1" ht="9.75">
      <c r="A231" s="98">
        <f>A229+1</f>
        <v>97</v>
      </c>
      <c r="B231" s="99" t="s">
        <v>207</v>
      </c>
      <c r="C231" s="100" t="s">
        <v>208</v>
      </c>
      <c r="D231" s="101" t="s">
        <v>51</v>
      </c>
      <c r="E231" s="102">
        <v>47</v>
      </c>
      <c r="F231" s="103">
        <v>0</v>
      </c>
      <c r="G231" s="103">
        <f>E231*F231</f>
        <v>0</v>
      </c>
      <c r="H231" s="103"/>
      <c r="I231" s="103">
        <f>E231*H231</f>
        <v>0</v>
      </c>
      <c r="J231" s="104">
        <v>0.001</v>
      </c>
      <c r="K231" s="104">
        <f>E231*J231</f>
        <v>0.047</v>
      </c>
    </row>
    <row r="232" spans="1:11" s="56" customFormat="1" ht="9.75">
      <c r="A232" s="98"/>
      <c r="B232" s="105" t="s">
        <v>472</v>
      </c>
      <c r="C232" s="106" t="s">
        <v>574</v>
      </c>
      <c r="D232" s="107" t="s">
        <v>477</v>
      </c>
      <c r="E232" s="108">
        <v>47</v>
      </c>
      <c r="F232" s="103"/>
      <c r="G232" s="103"/>
      <c r="H232" s="103"/>
      <c r="I232" s="103"/>
      <c r="J232" s="104"/>
      <c r="K232" s="104"/>
    </row>
    <row r="233" spans="1:11" s="56" customFormat="1" ht="9.75">
      <c r="A233" s="98">
        <f>A231+1</f>
        <v>98</v>
      </c>
      <c r="B233" s="99" t="s">
        <v>209</v>
      </c>
      <c r="C233" s="100" t="s">
        <v>210</v>
      </c>
      <c r="D233" s="101" t="s">
        <v>51</v>
      </c>
      <c r="E233" s="102">
        <v>14.8</v>
      </c>
      <c r="F233" s="103">
        <v>0</v>
      </c>
      <c r="G233" s="103">
        <f>E233*F233</f>
        <v>0</v>
      </c>
      <c r="H233" s="103"/>
      <c r="I233" s="103">
        <f>E233*H233</f>
        <v>0</v>
      </c>
      <c r="J233" s="104">
        <v>0.003</v>
      </c>
      <c r="K233" s="104">
        <f>E233*J233</f>
        <v>0.0444</v>
      </c>
    </row>
    <row r="234" spans="1:11" s="56" customFormat="1" ht="9.75">
      <c r="A234" s="98"/>
      <c r="B234" s="105" t="s">
        <v>472</v>
      </c>
      <c r="C234" s="106" t="s">
        <v>575</v>
      </c>
      <c r="D234" s="107" t="s">
        <v>477</v>
      </c>
      <c r="E234" s="108">
        <v>14.8</v>
      </c>
      <c r="F234" s="103"/>
      <c r="G234" s="103"/>
      <c r="H234" s="103"/>
      <c r="I234" s="103"/>
      <c r="J234" s="104"/>
      <c r="K234" s="104"/>
    </row>
    <row r="235" spans="1:11" s="56" customFormat="1" ht="9.75">
      <c r="A235" s="98">
        <f>A233+1</f>
        <v>99</v>
      </c>
      <c r="B235" s="99" t="s">
        <v>211</v>
      </c>
      <c r="C235" s="100" t="s">
        <v>212</v>
      </c>
      <c r="D235" s="101" t="s">
        <v>162</v>
      </c>
      <c r="E235" s="102">
        <v>10</v>
      </c>
      <c r="F235" s="103">
        <v>0</v>
      </c>
      <c r="G235" s="103">
        <f>E235*F235</f>
        <v>0</v>
      </c>
      <c r="H235" s="103"/>
      <c r="I235" s="103">
        <f>E235*H235</f>
        <v>0</v>
      </c>
      <c r="J235" s="104">
        <v>0</v>
      </c>
      <c r="K235" s="104">
        <f>E235*J235</f>
        <v>0</v>
      </c>
    </row>
    <row r="236" spans="1:11" s="56" customFormat="1" ht="9.75">
      <c r="A236" s="98"/>
      <c r="B236" s="105" t="s">
        <v>472</v>
      </c>
      <c r="C236" s="106" t="s">
        <v>654</v>
      </c>
      <c r="D236" s="107" t="s">
        <v>556</v>
      </c>
      <c r="E236" s="108">
        <v>10</v>
      </c>
      <c r="F236" s="103"/>
      <c r="G236" s="103"/>
      <c r="H236" s="103"/>
      <c r="I236" s="103"/>
      <c r="J236" s="104"/>
      <c r="K236" s="104"/>
    </row>
    <row r="237" spans="1:11" s="77" customFormat="1" ht="11.25">
      <c r="A237" s="95"/>
      <c r="B237" s="96">
        <v>764</v>
      </c>
      <c r="C237" s="97" t="s">
        <v>213</v>
      </c>
      <c r="D237" s="95"/>
      <c r="E237" s="95"/>
      <c r="F237" s="95"/>
      <c r="G237" s="109">
        <f>SUM(G221:G235)</f>
        <v>0</v>
      </c>
      <c r="H237" s="95"/>
      <c r="I237" s="109">
        <f>SUM(I221:I235)</f>
        <v>0</v>
      </c>
      <c r="J237" s="95"/>
      <c r="K237" s="113">
        <f>SUM(K221:K235)</f>
        <v>0.26275</v>
      </c>
    </row>
    <row r="238" spans="1:11" s="77" customFormat="1" ht="11.25">
      <c r="A238" s="95"/>
      <c r="B238" s="96" t="s">
        <v>214</v>
      </c>
      <c r="C238" s="97" t="s">
        <v>215</v>
      </c>
      <c r="D238" s="95"/>
      <c r="E238" s="95"/>
      <c r="F238" s="95"/>
      <c r="G238" s="95"/>
      <c r="H238" s="95"/>
      <c r="I238" s="95"/>
      <c r="J238" s="95"/>
      <c r="K238" s="95"/>
    </row>
    <row r="239" spans="1:11" s="56" customFormat="1" ht="9.75">
      <c r="A239" s="98">
        <f>A235+1</f>
        <v>100</v>
      </c>
      <c r="B239" s="99" t="s">
        <v>216</v>
      </c>
      <c r="C239" s="100" t="s">
        <v>217</v>
      </c>
      <c r="D239" s="101" t="s">
        <v>30</v>
      </c>
      <c r="E239" s="102">
        <v>288</v>
      </c>
      <c r="F239" s="103">
        <v>0</v>
      </c>
      <c r="G239" s="103">
        <f>E239*F239</f>
        <v>0</v>
      </c>
      <c r="H239" s="103"/>
      <c r="I239" s="103">
        <f>E239*H239</f>
        <v>0</v>
      </c>
      <c r="J239" s="104">
        <v>0.042</v>
      </c>
      <c r="K239" s="104">
        <f>E239*J239</f>
        <v>12.096</v>
      </c>
    </row>
    <row r="240" spans="1:11" s="56" customFormat="1" ht="9.75">
      <c r="A240" s="98"/>
      <c r="B240" s="105" t="s">
        <v>472</v>
      </c>
      <c r="C240" s="106" t="s">
        <v>576</v>
      </c>
      <c r="D240" s="107" t="s">
        <v>473</v>
      </c>
      <c r="E240" s="108">
        <v>288</v>
      </c>
      <c r="F240" s="103"/>
      <c r="G240" s="103"/>
      <c r="H240" s="103"/>
      <c r="I240" s="103"/>
      <c r="J240" s="104"/>
      <c r="K240" s="104"/>
    </row>
    <row r="241" spans="1:11" s="56" customFormat="1" ht="9.75">
      <c r="A241" s="98">
        <f>A239+1</f>
        <v>101</v>
      </c>
      <c r="B241" s="99" t="s">
        <v>218</v>
      </c>
      <c r="C241" s="100" t="s">
        <v>219</v>
      </c>
      <c r="D241" s="101" t="s">
        <v>30</v>
      </c>
      <c r="E241" s="102">
        <v>288</v>
      </c>
      <c r="F241" s="103">
        <v>0</v>
      </c>
      <c r="G241" s="103">
        <f>E241*F241</f>
        <v>0</v>
      </c>
      <c r="H241" s="103"/>
      <c r="I241" s="103">
        <f>E241*H241</f>
        <v>0</v>
      </c>
      <c r="J241" s="104">
        <v>0</v>
      </c>
      <c r="K241" s="104">
        <f>E241*J241</f>
        <v>0</v>
      </c>
    </row>
    <row r="242" spans="1:11" s="56" customFormat="1" ht="9.75">
      <c r="A242" s="98"/>
      <c r="B242" s="105" t="s">
        <v>472</v>
      </c>
      <c r="C242" s="106" t="s">
        <v>576</v>
      </c>
      <c r="D242" s="107" t="s">
        <v>473</v>
      </c>
      <c r="E242" s="108">
        <v>288</v>
      </c>
      <c r="F242" s="103"/>
      <c r="G242" s="103"/>
      <c r="H242" s="103"/>
      <c r="I242" s="103"/>
      <c r="J242" s="104"/>
      <c r="K242" s="104"/>
    </row>
    <row r="243" spans="1:11" s="56" customFormat="1" ht="9.75">
      <c r="A243" s="98">
        <f>A241+1</f>
        <v>102</v>
      </c>
      <c r="B243" s="99" t="s">
        <v>220</v>
      </c>
      <c r="C243" s="100" t="s">
        <v>221</v>
      </c>
      <c r="D243" s="101" t="s">
        <v>51</v>
      </c>
      <c r="E243" s="102">
        <v>19.2</v>
      </c>
      <c r="F243" s="103">
        <v>0</v>
      </c>
      <c r="G243" s="103">
        <f>E243*F243</f>
        <v>0</v>
      </c>
      <c r="H243" s="103"/>
      <c r="I243" s="103">
        <f>E243*H243</f>
        <v>0</v>
      </c>
      <c r="J243" s="104">
        <v>0.023</v>
      </c>
      <c r="K243" s="104">
        <f>E243*J243</f>
        <v>0.4416</v>
      </c>
    </row>
    <row r="244" spans="1:11" s="56" customFormat="1" ht="9.75">
      <c r="A244" s="98"/>
      <c r="B244" s="105" t="s">
        <v>472</v>
      </c>
      <c r="C244" s="106">
        <v>19.2</v>
      </c>
      <c r="D244" s="107" t="s">
        <v>477</v>
      </c>
      <c r="E244" s="108">
        <v>19.2</v>
      </c>
      <c r="F244" s="103"/>
      <c r="G244" s="103"/>
      <c r="H244" s="103"/>
      <c r="I244" s="103"/>
      <c r="J244" s="104"/>
      <c r="K244" s="104"/>
    </row>
    <row r="245" spans="1:11" s="56" customFormat="1" ht="9.75">
      <c r="A245" s="98">
        <f>A243+1</f>
        <v>103</v>
      </c>
      <c r="B245" s="99" t="s">
        <v>222</v>
      </c>
      <c r="C245" s="100" t="s">
        <v>223</v>
      </c>
      <c r="D245" s="101" t="s">
        <v>51</v>
      </c>
      <c r="E245" s="102">
        <v>19.2</v>
      </c>
      <c r="F245" s="103">
        <v>0</v>
      </c>
      <c r="G245" s="103">
        <f>E245*F245</f>
        <v>0</v>
      </c>
      <c r="H245" s="103"/>
      <c r="I245" s="103">
        <f>E245*H245</f>
        <v>0</v>
      </c>
      <c r="J245" s="104">
        <v>0</v>
      </c>
      <c r="K245" s="104">
        <f>E245*J245</f>
        <v>0</v>
      </c>
    </row>
    <row r="246" spans="1:11" s="56" customFormat="1" ht="9.75">
      <c r="A246" s="98"/>
      <c r="B246" s="105" t="s">
        <v>472</v>
      </c>
      <c r="C246" s="106">
        <v>19.2</v>
      </c>
      <c r="D246" s="107" t="s">
        <v>477</v>
      </c>
      <c r="E246" s="108">
        <v>19.2</v>
      </c>
      <c r="F246" s="103"/>
      <c r="G246" s="103"/>
      <c r="H246" s="103"/>
      <c r="I246" s="103"/>
      <c r="J246" s="104"/>
      <c r="K246" s="104"/>
    </row>
    <row r="247" spans="1:11" s="56" customFormat="1" ht="9.75">
      <c r="A247" s="98">
        <f>A245+1</f>
        <v>104</v>
      </c>
      <c r="B247" s="99" t="s">
        <v>224</v>
      </c>
      <c r="C247" s="100" t="s">
        <v>225</v>
      </c>
      <c r="D247" s="101" t="s">
        <v>162</v>
      </c>
      <c r="E247" s="102">
        <v>10</v>
      </c>
      <c r="F247" s="103">
        <v>0</v>
      </c>
      <c r="G247" s="103">
        <f>E247*F247</f>
        <v>0</v>
      </c>
      <c r="H247" s="103"/>
      <c r="I247" s="103">
        <f>E247*H247</f>
        <v>0</v>
      </c>
      <c r="J247" s="104">
        <v>0</v>
      </c>
      <c r="K247" s="104">
        <f>E247*J247</f>
        <v>0</v>
      </c>
    </row>
    <row r="248" spans="1:11" s="56" customFormat="1" ht="9.75">
      <c r="A248" s="98"/>
      <c r="B248" s="105" t="s">
        <v>472</v>
      </c>
      <c r="C248" s="106" t="s">
        <v>655</v>
      </c>
      <c r="D248" s="107" t="s">
        <v>556</v>
      </c>
      <c r="E248" s="108">
        <v>10</v>
      </c>
      <c r="F248" s="103"/>
      <c r="G248" s="103"/>
      <c r="H248" s="103"/>
      <c r="I248" s="103"/>
      <c r="J248" s="104"/>
      <c r="K248" s="104"/>
    </row>
    <row r="249" spans="1:11" s="77" customFormat="1" ht="11.25">
      <c r="A249" s="95"/>
      <c r="B249" s="96">
        <v>765</v>
      </c>
      <c r="C249" s="97" t="s">
        <v>226</v>
      </c>
      <c r="D249" s="95"/>
      <c r="E249" s="95"/>
      <c r="F249" s="95"/>
      <c r="G249" s="109">
        <f>SUM(G239:G247)</f>
        <v>0</v>
      </c>
      <c r="H249" s="95"/>
      <c r="I249" s="109">
        <f>SUM(I239:I247)</f>
        <v>0</v>
      </c>
      <c r="J249" s="95"/>
      <c r="K249" s="113">
        <f>SUM(K239:K247)</f>
        <v>12.5376</v>
      </c>
    </row>
    <row r="250" spans="1:11" s="77" customFormat="1" ht="11.25">
      <c r="A250" s="95"/>
      <c r="B250" s="96" t="s">
        <v>227</v>
      </c>
      <c r="C250" s="97" t="s">
        <v>228</v>
      </c>
      <c r="D250" s="95"/>
      <c r="E250" s="95"/>
      <c r="F250" s="95"/>
      <c r="G250" s="95"/>
      <c r="H250" s="95"/>
      <c r="I250" s="95"/>
      <c r="J250" s="95"/>
      <c r="K250" s="95"/>
    </row>
    <row r="251" spans="1:11" s="56" customFormat="1" ht="9.75">
      <c r="A251" s="98">
        <f>A247+1</f>
        <v>105</v>
      </c>
      <c r="B251" s="99" t="s">
        <v>229</v>
      </c>
      <c r="C251" s="100" t="s">
        <v>629</v>
      </c>
      <c r="D251" s="101" t="s">
        <v>51</v>
      </c>
      <c r="E251" s="102">
        <v>22</v>
      </c>
      <c r="F251" s="103">
        <v>0</v>
      </c>
      <c r="G251" s="103">
        <f>E251*F251</f>
        <v>0</v>
      </c>
      <c r="H251" s="103"/>
      <c r="I251" s="103">
        <f>E251*H251</f>
        <v>0</v>
      </c>
      <c r="J251" s="104">
        <v>0.01</v>
      </c>
      <c r="K251" s="104">
        <f>E251*J251</f>
        <v>0.22</v>
      </c>
    </row>
    <row r="252" spans="1:11" s="56" customFormat="1" ht="9.75">
      <c r="A252" s="98"/>
      <c r="B252" s="105" t="s">
        <v>472</v>
      </c>
      <c r="C252" s="106" t="s">
        <v>581</v>
      </c>
      <c r="D252" s="107" t="s">
        <v>51</v>
      </c>
      <c r="E252" s="108">
        <v>22</v>
      </c>
      <c r="F252" s="103"/>
      <c r="G252" s="103"/>
      <c r="H252" s="103"/>
      <c r="I252" s="103"/>
      <c r="J252" s="104"/>
      <c r="K252" s="104"/>
    </row>
    <row r="253" spans="1:11" s="56" customFormat="1" ht="9.75">
      <c r="A253" s="98">
        <v>106</v>
      </c>
      <c r="B253" s="99" t="s">
        <v>230</v>
      </c>
      <c r="C253" s="100" t="s">
        <v>231</v>
      </c>
      <c r="D253" s="101" t="s">
        <v>162</v>
      </c>
      <c r="E253" s="102">
        <v>10</v>
      </c>
      <c r="F253" s="103">
        <v>0</v>
      </c>
      <c r="G253" s="103">
        <f>E253*F253</f>
        <v>0</v>
      </c>
      <c r="H253" s="103"/>
      <c r="I253" s="103">
        <f>E253*H253</f>
        <v>0</v>
      </c>
      <c r="J253" s="104">
        <v>0</v>
      </c>
      <c r="K253" s="104">
        <f>E253*J253</f>
        <v>0</v>
      </c>
    </row>
    <row r="254" spans="1:11" s="56" customFormat="1" ht="9.75">
      <c r="A254" s="98"/>
      <c r="B254" s="105" t="s">
        <v>472</v>
      </c>
      <c r="C254" s="106" t="s">
        <v>655</v>
      </c>
      <c r="D254" s="107" t="s">
        <v>556</v>
      </c>
      <c r="E254" s="108">
        <v>10</v>
      </c>
      <c r="F254" s="103"/>
      <c r="G254" s="103"/>
      <c r="H254" s="103"/>
      <c r="I254" s="103"/>
      <c r="J254" s="104"/>
      <c r="K254" s="104"/>
    </row>
    <row r="255" spans="1:11" s="77" customFormat="1" ht="11.25">
      <c r="A255" s="95"/>
      <c r="B255" s="96">
        <v>766</v>
      </c>
      <c r="C255" s="97" t="s">
        <v>232</v>
      </c>
      <c r="D255" s="95"/>
      <c r="E255" s="95"/>
      <c r="F255" s="95"/>
      <c r="G255" s="109">
        <f>SUM(G251:G253)</f>
        <v>0</v>
      </c>
      <c r="H255" s="95"/>
      <c r="I255" s="109">
        <f>SUM(I251:I253)</f>
        <v>0</v>
      </c>
      <c r="J255" s="95"/>
      <c r="K255" s="113">
        <f>SUM(K251:K253)</f>
        <v>0.22</v>
      </c>
    </row>
    <row r="256" spans="1:11" s="77" customFormat="1" ht="11.25">
      <c r="A256" s="95"/>
      <c r="B256" s="96" t="s">
        <v>233</v>
      </c>
      <c r="C256" s="97" t="s">
        <v>234</v>
      </c>
      <c r="D256" s="95"/>
      <c r="E256" s="95"/>
      <c r="F256" s="95"/>
      <c r="G256" s="95"/>
      <c r="H256" s="95"/>
      <c r="I256" s="95"/>
      <c r="J256" s="95"/>
      <c r="K256" s="95"/>
    </row>
    <row r="257" spans="1:11" s="56" customFormat="1" ht="9.75">
      <c r="A257" s="98">
        <v>107</v>
      </c>
      <c r="B257" s="99" t="s">
        <v>235</v>
      </c>
      <c r="C257" s="100" t="s">
        <v>236</v>
      </c>
      <c r="D257" s="101" t="s">
        <v>51</v>
      </c>
      <c r="E257" s="102">
        <v>22</v>
      </c>
      <c r="F257" s="103">
        <v>0</v>
      </c>
      <c r="G257" s="103">
        <f>E257*F257</f>
        <v>0</v>
      </c>
      <c r="H257" s="103"/>
      <c r="I257" s="103">
        <f>E257*H257</f>
        <v>0</v>
      </c>
      <c r="J257" s="104">
        <v>0.004</v>
      </c>
      <c r="K257" s="104">
        <f>E257*J257</f>
        <v>0.088</v>
      </c>
    </row>
    <row r="258" spans="1:11" s="56" customFormat="1" ht="9.75">
      <c r="A258" s="98"/>
      <c r="B258" s="105" t="s">
        <v>472</v>
      </c>
      <c r="C258" s="106">
        <v>22</v>
      </c>
      <c r="D258" s="107" t="s">
        <v>477</v>
      </c>
      <c r="E258" s="108">
        <v>22</v>
      </c>
      <c r="F258" s="103"/>
      <c r="G258" s="103"/>
      <c r="H258" s="103"/>
      <c r="I258" s="103"/>
      <c r="J258" s="104"/>
      <c r="K258" s="104"/>
    </row>
    <row r="259" spans="1:11" s="56" customFormat="1" ht="9.75">
      <c r="A259" s="98">
        <f>A257+1</f>
        <v>108</v>
      </c>
      <c r="B259" s="99" t="s">
        <v>237</v>
      </c>
      <c r="C259" s="100" t="s">
        <v>238</v>
      </c>
      <c r="D259" s="101" t="s">
        <v>30</v>
      </c>
      <c r="E259" s="102">
        <v>9</v>
      </c>
      <c r="F259" s="103">
        <v>0</v>
      </c>
      <c r="G259" s="103">
        <f>E259*F259</f>
        <v>0</v>
      </c>
      <c r="H259" s="103"/>
      <c r="I259" s="103">
        <f>E259*H259</f>
        <v>0</v>
      </c>
      <c r="J259" s="104">
        <v>0.007</v>
      </c>
      <c r="K259" s="104">
        <f>E259*J259</f>
        <v>0.063</v>
      </c>
    </row>
    <row r="260" spans="1:11" s="56" customFormat="1" ht="9.75">
      <c r="A260" s="98"/>
      <c r="B260" s="105" t="s">
        <v>472</v>
      </c>
      <c r="C260" s="106" t="s">
        <v>582</v>
      </c>
      <c r="D260" s="107" t="s">
        <v>473</v>
      </c>
      <c r="E260" s="108">
        <v>9</v>
      </c>
      <c r="F260" s="103"/>
      <c r="G260" s="103"/>
      <c r="H260" s="103"/>
      <c r="I260" s="103"/>
      <c r="J260" s="104"/>
      <c r="K260" s="104"/>
    </row>
    <row r="261" spans="1:11" s="56" customFormat="1" ht="9" customHeight="1">
      <c r="A261" s="98">
        <v>109</v>
      </c>
      <c r="B261" s="99" t="s">
        <v>641</v>
      </c>
      <c r="C261" s="100" t="s">
        <v>642</v>
      </c>
      <c r="D261" s="101" t="s">
        <v>51</v>
      </c>
      <c r="E261" s="102">
        <v>62</v>
      </c>
      <c r="F261" s="103">
        <v>0</v>
      </c>
      <c r="G261" s="103">
        <f>E261*F261</f>
        <v>0</v>
      </c>
      <c r="H261" s="103"/>
      <c r="I261" s="103">
        <f>E261*H261</f>
        <v>0</v>
      </c>
      <c r="J261" s="104">
        <v>0.035</v>
      </c>
      <c r="K261" s="104">
        <f>E261*J261</f>
        <v>2.1700000000000004</v>
      </c>
    </row>
    <row r="262" spans="1:11" s="56" customFormat="1" ht="9.75">
      <c r="A262" s="98"/>
      <c r="B262" s="105"/>
      <c r="C262" s="106">
        <v>62</v>
      </c>
      <c r="D262" s="107" t="s">
        <v>477</v>
      </c>
      <c r="E262" s="108">
        <v>62</v>
      </c>
      <c r="F262" s="103"/>
      <c r="G262" s="103"/>
      <c r="H262" s="103"/>
      <c r="I262" s="103"/>
      <c r="J262" s="104"/>
      <c r="K262" s="104"/>
    </row>
    <row r="263" spans="1:11" s="56" customFormat="1" ht="9.75">
      <c r="A263" s="98">
        <v>110</v>
      </c>
      <c r="B263" s="99" t="s">
        <v>643</v>
      </c>
      <c r="C263" s="100" t="s">
        <v>644</v>
      </c>
      <c r="D263" s="101" t="s">
        <v>51</v>
      </c>
      <c r="E263" s="102">
        <v>65</v>
      </c>
      <c r="F263" s="103">
        <v>0</v>
      </c>
      <c r="G263" s="103">
        <f>E263*F263</f>
        <v>0</v>
      </c>
      <c r="H263" s="103"/>
      <c r="I263" s="103">
        <f>E263*H263</f>
        <v>0</v>
      </c>
      <c r="J263" s="104">
        <v>0</v>
      </c>
      <c r="K263" s="104">
        <f>E263*J263</f>
        <v>0</v>
      </c>
    </row>
    <row r="264" spans="1:11" s="56" customFormat="1" ht="9.75">
      <c r="A264" s="98"/>
      <c r="B264" s="105"/>
      <c r="C264" s="106" t="s">
        <v>645</v>
      </c>
      <c r="D264" s="107" t="s">
        <v>477</v>
      </c>
      <c r="E264" s="108">
        <v>65</v>
      </c>
      <c r="F264" s="103"/>
      <c r="G264" s="103"/>
      <c r="H264" s="103"/>
      <c r="I264" s="103"/>
      <c r="J264" s="104"/>
      <c r="K264" s="104"/>
    </row>
    <row r="265" spans="1:11" s="56" customFormat="1" ht="9.75">
      <c r="A265" s="98">
        <v>111</v>
      </c>
      <c r="B265" s="124" t="s">
        <v>649</v>
      </c>
      <c r="C265" s="125" t="s">
        <v>650</v>
      </c>
      <c r="D265" s="126" t="s">
        <v>84</v>
      </c>
      <c r="E265" s="127">
        <v>68</v>
      </c>
      <c r="F265" s="103">
        <v>0</v>
      </c>
      <c r="G265" s="103">
        <f>E265*F265</f>
        <v>0</v>
      </c>
      <c r="H265" s="103">
        <v>0</v>
      </c>
      <c r="I265" s="103">
        <f>E265*H265</f>
        <v>0</v>
      </c>
      <c r="J265" s="104">
        <v>0.007</v>
      </c>
      <c r="K265" s="104">
        <f>E265*J265</f>
        <v>0.47600000000000003</v>
      </c>
    </row>
    <row r="266" spans="1:11" s="56" customFormat="1" ht="9.75">
      <c r="A266" s="98"/>
      <c r="B266" s="105"/>
      <c r="C266" s="106" t="s">
        <v>651</v>
      </c>
      <c r="D266" s="107" t="s">
        <v>507</v>
      </c>
      <c r="E266" s="108">
        <v>68</v>
      </c>
      <c r="F266" s="103"/>
      <c r="G266" s="103"/>
      <c r="H266" s="103"/>
      <c r="I266" s="103"/>
      <c r="J266" s="104"/>
      <c r="K266" s="104"/>
    </row>
    <row r="267" spans="1:11" s="56" customFormat="1" ht="9.75">
      <c r="A267" s="98">
        <v>112</v>
      </c>
      <c r="B267" s="124" t="s">
        <v>646</v>
      </c>
      <c r="C267" s="125" t="s">
        <v>647</v>
      </c>
      <c r="D267" s="126" t="s">
        <v>84</v>
      </c>
      <c r="E267" s="127">
        <v>70</v>
      </c>
      <c r="F267" s="103">
        <v>0</v>
      </c>
      <c r="G267" s="103">
        <f>E267*F267</f>
        <v>0</v>
      </c>
      <c r="H267" s="103"/>
      <c r="I267" s="103">
        <f>E267*H267</f>
        <v>0</v>
      </c>
      <c r="J267" s="104">
        <v>0</v>
      </c>
      <c r="K267" s="104">
        <f>E267*J267</f>
        <v>0</v>
      </c>
    </row>
    <row r="268" spans="1:11" s="56" customFormat="1" ht="9.75">
      <c r="A268" s="98"/>
      <c r="B268" s="105"/>
      <c r="C268" s="106" t="s">
        <v>648</v>
      </c>
      <c r="D268" s="107" t="s">
        <v>507</v>
      </c>
      <c r="E268" s="108">
        <v>70</v>
      </c>
      <c r="F268" s="103"/>
      <c r="G268" s="103"/>
      <c r="H268" s="103"/>
      <c r="I268" s="103"/>
      <c r="J268" s="104"/>
      <c r="K268" s="104"/>
    </row>
    <row r="269" spans="1:11" s="56" customFormat="1" ht="9.75">
      <c r="A269" s="98">
        <v>113</v>
      </c>
      <c r="B269" s="99" t="s">
        <v>239</v>
      </c>
      <c r="C269" s="100" t="s">
        <v>240</v>
      </c>
      <c r="D269" s="101" t="s">
        <v>162</v>
      </c>
      <c r="E269" s="102">
        <v>10</v>
      </c>
      <c r="F269" s="103">
        <v>0</v>
      </c>
      <c r="G269" s="103">
        <f>E269*F269</f>
        <v>0</v>
      </c>
      <c r="H269" s="103"/>
      <c r="I269" s="103">
        <f>E269*H269</f>
        <v>0</v>
      </c>
      <c r="J269" s="104">
        <v>0</v>
      </c>
      <c r="K269" s="104">
        <f>E269*J269</f>
        <v>0</v>
      </c>
    </row>
    <row r="270" spans="1:11" s="56" customFormat="1" ht="9.75">
      <c r="A270" s="98"/>
      <c r="B270" s="105" t="s">
        <v>472</v>
      </c>
      <c r="C270" s="106" t="s">
        <v>654</v>
      </c>
      <c r="D270" s="107" t="s">
        <v>556</v>
      </c>
      <c r="E270" s="108">
        <v>10</v>
      </c>
      <c r="F270" s="103"/>
      <c r="G270" s="103"/>
      <c r="H270" s="103"/>
      <c r="I270" s="103"/>
      <c r="J270" s="104"/>
      <c r="K270" s="104"/>
    </row>
    <row r="271" spans="1:11" s="77" customFormat="1" ht="11.25">
      <c r="A271" s="95"/>
      <c r="B271" s="96">
        <v>767</v>
      </c>
      <c r="C271" s="97" t="s">
        <v>241</v>
      </c>
      <c r="D271" s="95"/>
      <c r="E271" s="95"/>
      <c r="F271" s="95"/>
      <c r="G271" s="109">
        <f>SUM(G257:G269)</f>
        <v>0</v>
      </c>
      <c r="H271" s="95"/>
      <c r="I271" s="109">
        <f>SUM(I257:I269)</f>
        <v>0</v>
      </c>
      <c r="J271" s="95"/>
      <c r="K271" s="113">
        <f>SUM(K257:K269)</f>
        <v>2.797</v>
      </c>
    </row>
    <row r="272" spans="1:11" s="77" customFormat="1" ht="11.25">
      <c r="A272" s="95"/>
      <c r="B272" s="96" t="s">
        <v>242</v>
      </c>
      <c r="C272" s="97" t="s">
        <v>243</v>
      </c>
      <c r="D272" s="95"/>
      <c r="E272" s="95"/>
      <c r="F272" s="95"/>
      <c r="G272" s="95"/>
      <c r="H272" s="95"/>
      <c r="I272" s="95"/>
      <c r="J272" s="95"/>
      <c r="K272" s="95"/>
    </row>
    <row r="273" spans="1:11" s="56" customFormat="1" ht="9.75">
      <c r="A273" s="98">
        <v>114</v>
      </c>
      <c r="B273" s="99" t="s">
        <v>244</v>
      </c>
      <c r="C273" s="100" t="s">
        <v>245</v>
      </c>
      <c r="D273" s="101" t="s">
        <v>162</v>
      </c>
      <c r="E273" s="102">
        <v>20</v>
      </c>
      <c r="F273" s="103">
        <v>0</v>
      </c>
      <c r="G273" s="103">
        <f>E273*F273</f>
        <v>0</v>
      </c>
      <c r="H273" s="103"/>
      <c r="I273" s="103">
        <f>E273*H273</f>
        <v>0</v>
      </c>
      <c r="J273" s="104">
        <v>0</v>
      </c>
      <c r="K273" s="104">
        <f>E273*J273</f>
        <v>0</v>
      </c>
    </row>
    <row r="274" spans="1:11" s="56" customFormat="1" ht="9.75">
      <c r="A274" s="98"/>
      <c r="B274" s="105" t="s">
        <v>472</v>
      </c>
      <c r="C274" s="106" t="s">
        <v>656</v>
      </c>
      <c r="D274" s="107" t="s">
        <v>556</v>
      </c>
      <c r="E274" s="108">
        <v>20</v>
      </c>
      <c r="F274" s="103"/>
      <c r="G274" s="103"/>
      <c r="H274" s="103"/>
      <c r="I274" s="103"/>
      <c r="J274" s="104"/>
      <c r="K274" s="104"/>
    </row>
    <row r="275" spans="1:11" s="77" customFormat="1" ht="11.25">
      <c r="A275" s="95"/>
      <c r="B275" s="96">
        <v>771</v>
      </c>
      <c r="C275" s="97" t="s">
        <v>246</v>
      </c>
      <c r="D275" s="95"/>
      <c r="E275" s="95"/>
      <c r="F275" s="95"/>
      <c r="G275" s="109">
        <f>SUM(G273:G273)</f>
        <v>0</v>
      </c>
      <c r="H275" s="95"/>
      <c r="I275" s="109">
        <f>SUM(I273:I273)</f>
        <v>0</v>
      </c>
      <c r="J275" s="95"/>
      <c r="K275" s="113">
        <f>SUM(K273:K273)</f>
        <v>0</v>
      </c>
    </row>
    <row r="276" spans="1:11" s="77" customFormat="1" ht="11.25">
      <c r="A276" s="95"/>
      <c r="B276" s="96" t="s">
        <v>247</v>
      </c>
      <c r="C276" s="97" t="s">
        <v>248</v>
      </c>
      <c r="D276" s="95"/>
      <c r="E276" s="95"/>
      <c r="F276" s="95"/>
      <c r="G276" s="95"/>
      <c r="H276" s="95"/>
      <c r="I276" s="95"/>
      <c r="J276" s="95"/>
      <c r="K276" s="95"/>
    </row>
    <row r="277" spans="1:11" s="56" customFormat="1" ht="9.75">
      <c r="A277" s="98">
        <v>115</v>
      </c>
      <c r="B277" s="99" t="s">
        <v>249</v>
      </c>
      <c r="C277" s="100" t="s">
        <v>250</v>
      </c>
      <c r="D277" s="101" t="s">
        <v>30</v>
      </c>
      <c r="E277" s="102">
        <v>180</v>
      </c>
      <c r="F277" s="103">
        <v>0</v>
      </c>
      <c r="G277" s="103">
        <f>E277*F277</f>
        <v>0</v>
      </c>
      <c r="H277" s="103"/>
      <c r="I277" s="103">
        <f>E277*H277</f>
        <v>0</v>
      </c>
      <c r="J277" s="104">
        <v>0.019</v>
      </c>
      <c r="K277" s="104">
        <f>E277*J277</f>
        <v>3.42</v>
      </c>
    </row>
    <row r="278" spans="1:11" s="56" customFormat="1" ht="9.75">
      <c r="A278" s="98"/>
      <c r="B278" s="105" t="s">
        <v>472</v>
      </c>
      <c r="C278" s="106" t="s">
        <v>583</v>
      </c>
      <c r="D278" s="107" t="s">
        <v>473</v>
      </c>
      <c r="E278" s="108">
        <v>180</v>
      </c>
      <c r="F278" s="103"/>
      <c r="G278" s="103"/>
      <c r="H278" s="103"/>
      <c r="I278" s="103"/>
      <c r="J278" s="104"/>
      <c r="K278" s="104"/>
    </row>
    <row r="279" spans="1:11" s="56" customFormat="1" ht="9.75">
      <c r="A279" s="98">
        <f>A277+1</f>
        <v>116</v>
      </c>
      <c r="B279" s="99" t="s">
        <v>251</v>
      </c>
      <c r="C279" s="100" t="s">
        <v>252</v>
      </c>
      <c r="D279" s="101" t="s">
        <v>162</v>
      </c>
      <c r="E279" s="102">
        <v>10</v>
      </c>
      <c r="F279" s="103">
        <v>0</v>
      </c>
      <c r="G279" s="103">
        <f>E279*F279</f>
        <v>0</v>
      </c>
      <c r="H279" s="103"/>
      <c r="I279" s="103">
        <f>E279*H279</f>
        <v>0</v>
      </c>
      <c r="J279" s="104">
        <v>0</v>
      </c>
      <c r="K279" s="104">
        <f>E279*J279</f>
        <v>0</v>
      </c>
    </row>
    <row r="280" spans="1:11" s="56" customFormat="1" ht="9.75">
      <c r="A280" s="98"/>
      <c r="B280" s="105" t="s">
        <v>472</v>
      </c>
      <c r="C280" s="106" t="s">
        <v>657</v>
      </c>
      <c r="D280" s="107" t="s">
        <v>556</v>
      </c>
      <c r="E280" s="108">
        <v>10</v>
      </c>
      <c r="F280" s="103"/>
      <c r="G280" s="103"/>
      <c r="H280" s="103"/>
      <c r="I280" s="103"/>
      <c r="J280" s="104"/>
      <c r="K280" s="104"/>
    </row>
    <row r="281" spans="1:11" s="77" customFormat="1" ht="11.25">
      <c r="A281" s="95"/>
      <c r="B281" s="96">
        <v>775</v>
      </c>
      <c r="C281" s="97" t="s">
        <v>253</v>
      </c>
      <c r="D281" s="95"/>
      <c r="E281" s="95"/>
      <c r="F281" s="95"/>
      <c r="G281" s="109">
        <f>SUM(G277:G279)</f>
        <v>0</v>
      </c>
      <c r="H281" s="95"/>
      <c r="I281" s="109">
        <f>SUM(I277:I279)</f>
        <v>0</v>
      </c>
      <c r="J281" s="95"/>
      <c r="K281" s="113">
        <f>SUM(K277:K279)</f>
        <v>3.42</v>
      </c>
    </row>
    <row r="282" spans="1:11" s="77" customFormat="1" ht="11.25">
      <c r="A282" s="95"/>
      <c r="B282" s="96" t="s">
        <v>254</v>
      </c>
      <c r="C282" s="97" t="s">
        <v>255</v>
      </c>
      <c r="D282" s="95"/>
      <c r="E282" s="95"/>
      <c r="F282" s="95"/>
      <c r="G282" s="95"/>
      <c r="H282" s="95"/>
      <c r="I282" s="95"/>
      <c r="J282" s="95"/>
      <c r="K282" s="95"/>
    </row>
    <row r="283" spans="1:11" s="56" customFormat="1" ht="9.75">
      <c r="A283" s="98">
        <f>A279+1</f>
        <v>117</v>
      </c>
      <c r="B283" s="99" t="s">
        <v>256</v>
      </c>
      <c r="C283" s="100" t="s">
        <v>257</v>
      </c>
      <c r="D283" s="101" t="s">
        <v>51</v>
      </c>
      <c r="E283" s="102">
        <v>64</v>
      </c>
      <c r="F283" s="103">
        <v>0</v>
      </c>
      <c r="G283" s="103">
        <f>E283*F283</f>
        <v>0</v>
      </c>
      <c r="H283" s="103"/>
      <c r="I283" s="103">
        <f>E283*H283</f>
        <v>0</v>
      </c>
      <c r="J283" s="104">
        <v>0.0005</v>
      </c>
      <c r="K283" s="104">
        <f>E283*J283</f>
        <v>0.032</v>
      </c>
    </row>
    <row r="284" spans="1:11" s="56" customFormat="1" ht="9.75">
      <c r="A284" s="98"/>
      <c r="B284" s="105" t="s">
        <v>472</v>
      </c>
      <c r="C284" s="106" t="s">
        <v>584</v>
      </c>
      <c r="D284" s="107" t="s">
        <v>477</v>
      </c>
      <c r="E284" s="108">
        <v>64</v>
      </c>
      <c r="F284" s="103"/>
      <c r="G284" s="103"/>
      <c r="H284" s="103"/>
      <c r="I284" s="103"/>
      <c r="J284" s="104"/>
      <c r="K284" s="104"/>
    </row>
    <row r="285" spans="1:11" s="56" customFormat="1" ht="9.75">
      <c r="A285" s="98">
        <f>A283+1</f>
        <v>118</v>
      </c>
      <c r="B285" s="99" t="s">
        <v>258</v>
      </c>
      <c r="C285" s="100" t="s">
        <v>259</v>
      </c>
      <c r="D285" s="101" t="s">
        <v>30</v>
      </c>
      <c r="E285" s="102">
        <v>114.3</v>
      </c>
      <c r="F285" s="103">
        <v>0</v>
      </c>
      <c r="G285" s="103">
        <f>E285*F285</f>
        <v>0</v>
      </c>
      <c r="H285" s="103"/>
      <c r="I285" s="103">
        <f>E285*H285</f>
        <v>0</v>
      </c>
      <c r="J285" s="104">
        <v>0.0012</v>
      </c>
      <c r="K285" s="104">
        <f>E285*J285</f>
        <v>0.13715999999999998</v>
      </c>
    </row>
    <row r="286" spans="1:11" s="56" customFormat="1" ht="9.75">
      <c r="A286" s="98"/>
      <c r="B286" s="105" t="s">
        <v>472</v>
      </c>
      <c r="C286" s="106">
        <v>114.3</v>
      </c>
      <c r="D286" s="107" t="s">
        <v>473</v>
      </c>
      <c r="E286" s="108">
        <v>114.3</v>
      </c>
      <c r="F286" s="103"/>
      <c r="G286" s="103"/>
      <c r="H286" s="103"/>
      <c r="I286" s="103"/>
      <c r="J286" s="104"/>
      <c r="K286" s="104"/>
    </row>
    <row r="287" spans="1:11" s="56" customFormat="1" ht="9.75">
      <c r="A287" s="98">
        <f>A285+1</f>
        <v>119</v>
      </c>
      <c r="B287" s="99" t="s">
        <v>260</v>
      </c>
      <c r="C287" s="100" t="s">
        <v>261</v>
      </c>
      <c r="D287" s="101" t="s">
        <v>162</v>
      </c>
      <c r="E287" s="102">
        <v>10</v>
      </c>
      <c r="F287" s="103">
        <v>0</v>
      </c>
      <c r="G287" s="103">
        <f>E287*F287</f>
        <v>0</v>
      </c>
      <c r="H287" s="103"/>
      <c r="I287" s="103">
        <f>E287*H287</f>
        <v>0</v>
      </c>
      <c r="J287" s="104">
        <v>0</v>
      </c>
      <c r="K287" s="104">
        <f>E287*J287</f>
        <v>0</v>
      </c>
    </row>
    <row r="288" spans="1:11" s="56" customFormat="1" ht="9.75">
      <c r="A288" s="98"/>
      <c r="B288" s="105" t="s">
        <v>472</v>
      </c>
      <c r="C288" s="106" t="s">
        <v>656</v>
      </c>
      <c r="D288" s="107" t="s">
        <v>556</v>
      </c>
      <c r="E288" s="108">
        <v>10</v>
      </c>
      <c r="F288" s="103"/>
      <c r="G288" s="103"/>
      <c r="H288" s="103"/>
      <c r="I288" s="103"/>
      <c r="J288" s="104"/>
      <c r="K288" s="104"/>
    </row>
    <row r="289" spans="1:11" s="77" customFormat="1" ht="11.25">
      <c r="A289" s="95"/>
      <c r="B289" s="96">
        <v>776</v>
      </c>
      <c r="C289" s="97" t="s">
        <v>262</v>
      </c>
      <c r="D289" s="95"/>
      <c r="E289" s="95"/>
      <c r="F289" s="95"/>
      <c r="G289" s="109">
        <f>SUM(G283:G287)</f>
        <v>0</v>
      </c>
      <c r="H289" s="95"/>
      <c r="I289" s="109">
        <f>SUM(I283:I287)</f>
        <v>0</v>
      </c>
      <c r="J289" s="95"/>
      <c r="K289" s="113">
        <f>SUM(K283:K287)</f>
        <v>0.16915999999999998</v>
      </c>
    </row>
    <row r="290" spans="1:11" s="77" customFormat="1" ht="11.25">
      <c r="A290" s="95"/>
      <c r="B290" s="96" t="s">
        <v>263</v>
      </c>
      <c r="C290" s="97" t="s">
        <v>264</v>
      </c>
      <c r="D290" s="95"/>
      <c r="E290" s="95"/>
      <c r="F290" s="95"/>
      <c r="G290" s="95"/>
      <c r="H290" s="95"/>
      <c r="I290" s="95"/>
      <c r="J290" s="95"/>
      <c r="K290" s="95"/>
    </row>
    <row r="291" spans="1:11" s="56" customFormat="1" ht="9.75">
      <c r="A291" s="98">
        <v>120</v>
      </c>
      <c r="B291" s="99" t="s">
        <v>265</v>
      </c>
      <c r="C291" s="100" t="s">
        <v>266</v>
      </c>
      <c r="D291" s="101" t="s">
        <v>162</v>
      </c>
      <c r="E291" s="102">
        <v>10</v>
      </c>
      <c r="F291" s="103">
        <v>0</v>
      </c>
      <c r="G291" s="103">
        <f>E291*F291</f>
        <v>0</v>
      </c>
      <c r="H291" s="103"/>
      <c r="I291" s="103">
        <f>E291*H291</f>
        <v>0</v>
      </c>
      <c r="J291" s="104">
        <v>0</v>
      </c>
      <c r="K291" s="104">
        <f>E291*J291</f>
        <v>0</v>
      </c>
    </row>
    <row r="292" spans="1:11" s="56" customFormat="1" ht="9.75">
      <c r="A292" s="98"/>
      <c r="B292" s="105" t="s">
        <v>472</v>
      </c>
      <c r="C292" s="106" t="s">
        <v>657</v>
      </c>
      <c r="D292" s="107" t="s">
        <v>556</v>
      </c>
      <c r="E292" s="108">
        <v>10</v>
      </c>
      <c r="F292" s="103"/>
      <c r="G292" s="103"/>
      <c r="H292" s="103"/>
      <c r="I292" s="103"/>
      <c r="J292" s="104"/>
      <c r="K292" s="104"/>
    </row>
    <row r="293" spans="1:11" s="77" customFormat="1" ht="11.25">
      <c r="A293" s="95"/>
      <c r="B293" s="96">
        <v>781</v>
      </c>
      <c r="C293" s="97" t="s">
        <v>267</v>
      </c>
      <c r="D293" s="95"/>
      <c r="E293" s="95"/>
      <c r="F293" s="95"/>
      <c r="G293" s="109">
        <f>SUM(G291:G291)</f>
        <v>0</v>
      </c>
      <c r="H293" s="95"/>
      <c r="I293" s="109">
        <f>SUM(I291:I291)</f>
        <v>0</v>
      </c>
      <c r="J293" s="95"/>
      <c r="K293" s="113">
        <f>SUM(K291:K291)</f>
        <v>0</v>
      </c>
    </row>
    <row r="294" spans="1:11" s="77" customFormat="1" ht="11.25">
      <c r="A294" s="95"/>
      <c r="B294" s="96" t="s">
        <v>268</v>
      </c>
      <c r="C294" s="97" t="s">
        <v>269</v>
      </c>
      <c r="D294" s="95"/>
      <c r="E294" s="95"/>
      <c r="F294" s="95"/>
      <c r="G294" s="95"/>
      <c r="H294" s="95"/>
      <c r="I294" s="95"/>
      <c r="J294" s="95"/>
      <c r="K294" s="95"/>
    </row>
    <row r="295" spans="1:11" s="56" customFormat="1" ht="9.75">
      <c r="A295" s="98">
        <f>A291+1</f>
        <v>121</v>
      </c>
      <c r="B295" s="99" t="s">
        <v>270</v>
      </c>
      <c r="C295" s="100" t="s">
        <v>587</v>
      </c>
      <c r="D295" s="101" t="s">
        <v>30</v>
      </c>
      <c r="E295" s="102">
        <v>33.22</v>
      </c>
      <c r="F295" s="103">
        <v>0</v>
      </c>
      <c r="G295" s="103">
        <f>E295*F295</f>
        <v>0</v>
      </c>
      <c r="H295" s="103"/>
      <c r="I295" s="103">
        <f>E295*H295</f>
        <v>0</v>
      </c>
      <c r="J295" s="104">
        <v>0.01</v>
      </c>
      <c r="K295" s="104">
        <f>E295*J295</f>
        <v>0.3322</v>
      </c>
    </row>
    <row r="296" spans="1:11" s="56" customFormat="1" ht="9.75">
      <c r="A296" s="98"/>
      <c r="B296" s="105" t="s">
        <v>472</v>
      </c>
      <c r="C296" s="106" t="s">
        <v>585</v>
      </c>
      <c r="D296" s="107" t="s">
        <v>473</v>
      </c>
      <c r="E296" s="108">
        <v>33.22</v>
      </c>
      <c r="F296" s="103"/>
      <c r="G296" s="103"/>
      <c r="H296" s="103"/>
      <c r="I296" s="103"/>
      <c r="J296" s="104"/>
      <c r="K296" s="104"/>
    </row>
    <row r="297" spans="1:11" s="56" customFormat="1" ht="9.75">
      <c r="A297" s="98">
        <f>A295+1</f>
        <v>122</v>
      </c>
      <c r="B297" s="99" t="s">
        <v>271</v>
      </c>
      <c r="C297" s="100" t="s">
        <v>272</v>
      </c>
      <c r="D297" s="101" t="s">
        <v>30</v>
      </c>
      <c r="E297" s="102">
        <v>28.65</v>
      </c>
      <c r="F297" s="103">
        <v>0</v>
      </c>
      <c r="G297" s="103">
        <f>E297*F297</f>
        <v>0</v>
      </c>
      <c r="H297" s="103"/>
      <c r="I297" s="103">
        <f>E297*H297</f>
        <v>0</v>
      </c>
      <c r="J297" s="104">
        <v>0.014</v>
      </c>
      <c r="K297" s="104">
        <f>E297*J297</f>
        <v>0.4011</v>
      </c>
    </row>
    <row r="298" spans="1:11" s="56" customFormat="1" ht="9.75">
      <c r="A298" s="98"/>
      <c r="B298" s="105" t="s">
        <v>472</v>
      </c>
      <c r="C298" s="106" t="s">
        <v>586</v>
      </c>
      <c r="D298" s="107" t="s">
        <v>473</v>
      </c>
      <c r="E298" s="108">
        <v>28.65</v>
      </c>
      <c r="F298" s="103"/>
      <c r="G298" s="103"/>
      <c r="H298" s="103"/>
      <c r="I298" s="103"/>
      <c r="J298" s="104"/>
      <c r="K298" s="104"/>
    </row>
    <row r="299" spans="1:11" s="56" customFormat="1" ht="9.75">
      <c r="A299" s="98">
        <f>A297+1</f>
        <v>123</v>
      </c>
      <c r="B299" s="99" t="s">
        <v>273</v>
      </c>
      <c r="C299" s="100" t="s">
        <v>274</v>
      </c>
      <c r="D299" s="101" t="s">
        <v>30</v>
      </c>
      <c r="E299" s="102">
        <v>25.75</v>
      </c>
      <c r="F299" s="103">
        <v>0</v>
      </c>
      <c r="G299" s="103">
        <f>E299*F299</f>
        <v>0</v>
      </c>
      <c r="H299" s="103"/>
      <c r="I299" s="103">
        <f>E299*H299</f>
        <v>0</v>
      </c>
      <c r="J299" s="104">
        <v>0</v>
      </c>
      <c r="K299" s="104">
        <f>E299*J299</f>
        <v>0</v>
      </c>
    </row>
    <row r="300" spans="1:11" s="56" customFormat="1" ht="9.75">
      <c r="A300" s="98"/>
      <c r="B300" s="105" t="s">
        <v>472</v>
      </c>
      <c r="C300" s="106" t="s">
        <v>588</v>
      </c>
      <c r="D300" s="107" t="s">
        <v>473</v>
      </c>
      <c r="E300" s="108">
        <v>25.75</v>
      </c>
      <c r="F300" s="103"/>
      <c r="G300" s="103"/>
      <c r="H300" s="103"/>
      <c r="I300" s="103"/>
      <c r="J300" s="104"/>
      <c r="K300" s="104"/>
    </row>
    <row r="301" spans="1:11" s="56" customFormat="1" ht="9.75">
      <c r="A301" s="98">
        <f>A299+1</f>
        <v>124</v>
      </c>
      <c r="B301" s="99" t="s">
        <v>275</v>
      </c>
      <c r="C301" s="100" t="s">
        <v>276</v>
      </c>
      <c r="D301" s="101" t="s">
        <v>162</v>
      </c>
      <c r="E301" s="102">
        <v>10</v>
      </c>
      <c r="F301" s="103">
        <v>0</v>
      </c>
      <c r="G301" s="103">
        <f>E301*F301</f>
        <v>0</v>
      </c>
      <c r="H301" s="103"/>
      <c r="I301" s="103">
        <f>E301*H301</f>
        <v>0</v>
      </c>
      <c r="J301" s="104">
        <v>0</v>
      </c>
      <c r="K301" s="104">
        <f>E301*J301</f>
        <v>0</v>
      </c>
    </row>
    <row r="302" spans="1:11" s="56" customFormat="1" ht="9.75">
      <c r="A302" s="98"/>
      <c r="B302" s="105" t="s">
        <v>472</v>
      </c>
      <c r="C302" s="106" t="s">
        <v>657</v>
      </c>
      <c r="D302" s="107" t="s">
        <v>556</v>
      </c>
      <c r="E302" s="108">
        <v>10</v>
      </c>
      <c r="F302" s="103"/>
      <c r="G302" s="103"/>
      <c r="H302" s="103"/>
      <c r="I302" s="103"/>
      <c r="J302" s="104"/>
      <c r="K302" s="104"/>
    </row>
    <row r="303" spans="1:11" s="77" customFormat="1" ht="11.25">
      <c r="A303" s="95"/>
      <c r="B303" s="96">
        <v>787</v>
      </c>
      <c r="C303" s="97" t="s">
        <v>277</v>
      </c>
      <c r="D303" s="95"/>
      <c r="E303" s="95"/>
      <c r="F303" s="95"/>
      <c r="G303" s="109">
        <f>SUM(G295:G301)</f>
        <v>0</v>
      </c>
      <c r="H303" s="95"/>
      <c r="I303" s="109">
        <f>SUM(I295:I301)</f>
        <v>0</v>
      </c>
      <c r="J303" s="95"/>
      <c r="K303" s="113">
        <f>SUM(K295:K301)</f>
        <v>0.7333000000000001</v>
      </c>
    </row>
    <row r="304" spans="1:11" ht="12.7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1:11" s="56" customFormat="1" ht="9.75" customHeight="1">
      <c r="A305" s="129" t="s">
        <v>1</v>
      </c>
      <c r="B305" s="258" t="s">
        <v>5</v>
      </c>
      <c r="C305" s="258" t="s">
        <v>7</v>
      </c>
      <c r="D305" s="258" t="s">
        <v>9</v>
      </c>
      <c r="E305" s="258" t="s">
        <v>11</v>
      </c>
      <c r="F305" s="258" t="s">
        <v>13</v>
      </c>
      <c r="G305" s="259"/>
      <c r="H305" s="259"/>
      <c r="I305" s="259"/>
      <c r="J305" s="258" t="s">
        <v>22</v>
      </c>
      <c r="K305" s="259"/>
    </row>
    <row r="306" spans="1:11" s="56" customFormat="1" ht="9.75" customHeight="1">
      <c r="A306" s="129" t="s">
        <v>2</v>
      </c>
      <c r="B306" s="259"/>
      <c r="C306" s="259"/>
      <c r="D306" s="259"/>
      <c r="E306" s="259"/>
      <c r="F306" s="258" t="s">
        <v>14</v>
      </c>
      <c r="G306" s="259"/>
      <c r="H306" s="258" t="s">
        <v>19</v>
      </c>
      <c r="I306" s="259"/>
      <c r="J306" s="259"/>
      <c r="K306" s="259"/>
    </row>
    <row r="307" spans="1:11" s="56" customFormat="1" ht="9.75" customHeight="1">
      <c r="A307" s="129" t="s">
        <v>3</v>
      </c>
      <c r="B307" s="259"/>
      <c r="C307" s="259"/>
      <c r="D307" s="259"/>
      <c r="E307" s="259"/>
      <c r="F307" s="129" t="s">
        <v>15</v>
      </c>
      <c r="G307" s="129" t="s">
        <v>17</v>
      </c>
      <c r="H307" s="129" t="s">
        <v>15</v>
      </c>
      <c r="I307" s="129" t="s">
        <v>17</v>
      </c>
      <c r="J307" s="129" t="s">
        <v>15</v>
      </c>
      <c r="K307" s="129" t="s">
        <v>17</v>
      </c>
    </row>
    <row r="308" spans="1:11" s="56" customFormat="1" ht="9.75" customHeight="1">
      <c r="A308" s="122" t="s">
        <v>4</v>
      </c>
      <c r="B308" s="122" t="s">
        <v>6</v>
      </c>
      <c r="C308" s="122" t="s">
        <v>8</v>
      </c>
      <c r="D308" s="122" t="s">
        <v>10</v>
      </c>
      <c r="E308" s="122" t="s">
        <v>12</v>
      </c>
      <c r="F308" s="122" t="s">
        <v>16</v>
      </c>
      <c r="G308" s="122" t="s">
        <v>18</v>
      </c>
      <c r="H308" s="122" t="s">
        <v>20</v>
      </c>
      <c r="I308" s="122" t="s">
        <v>21</v>
      </c>
      <c r="J308" s="122" t="s">
        <v>23</v>
      </c>
      <c r="K308" s="122" t="s">
        <v>24</v>
      </c>
    </row>
    <row r="309" spans="1:11" s="77" customFormat="1" ht="11.25">
      <c r="A309" s="95"/>
      <c r="B309" s="95"/>
      <c r="C309" s="123" t="s">
        <v>278</v>
      </c>
      <c r="D309" s="95"/>
      <c r="E309" s="95"/>
      <c r="F309" s="95"/>
      <c r="G309" s="95"/>
      <c r="H309" s="95"/>
      <c r="I309" s="95"/>
      <c r="J309" s="95"/>
      <c r="K309" s="95"/>
    </row>
    <row r="310" spans="1:11" s="77" customFormat="1" ht="11.25">
      <c r="A310" s="95"/>
      <c r="B310" s="96" t="s">
        <v>279</v>
      </c>
      <c r="C310" s="97" t="s">
        <v>280</v>
      </c>
      <c r="D310" s="95"/>
      <c r="E310" s="95"/>
      <c r="F310" s="95"/>
      <c r="G310" s="95"/>
      <c r="H310" s="95"/>
      <c r="I310" s="95"/>
      <c r="J310" s="95"/>
      <c r="K310" s="95"/>
    </row>
    <row r="311" spans="1:11" s="56" customFormat="1" ht="9.75">
      <c r="A311" s="98">
        <f>A301+1</f>
        <v>125</v>
      </c>
      <c r="B311" s="99" t="s">
        <v>607</v>
      </c>
      <c r="C311" s="100" t="s">
        <v>608</v>
      </c>
      <c r="D311" s="101" t="s">
        <v>609</v>
      </c>
      <c r="E311" s="102">
        <v>1</v>
      </c>
      <c r="F311" s="103">
        <v>0</v>
      </c>
      <c r="G311" s="103">
        <f>E311*F311</f>
        <v>0</v>
      </c>
      <c r="H311" s="103"/>
      <c r="I311" s="103">
        <f>E311*H311</f>
        <v>0</v>
      </c>
      <c r="J311" s="104">
        <v>0.0268</v>
      </c>
      <c r="K311" s="104">
        <f>E311*J311</f>
        <v>0.0268</v>
      </c>
    </row>
    <row r="312" spans="1:11" s="56" customFormat="1" ht="9.75">
      <c r="A312" s="98"/>
      <c r="B312" s="105" t="s">
        <v>472</v>
      </c>
      <c r="C312" s="106" t="s">
        <v>630</v>
      </c>
      <c r="D312" s="107" t="s">
        <v>591</v>
      </c>
      <c r="E312" s="108">
        <v>1</v>
      </c>
      <c r="F312" s="103"/>
      <c r="G312" s="103"/>
      <c r="H312" s="103"/>
      <c r="I312" s="103"/>
      <c r="J312" s="104"/>
      <c r="K312" s="104"/>
    </row>
    <row r="313" spans="1:11" s="56" customFormat="1" ht="9.75">
      <c r="A313" s="98">
        <f>A311+1</f>
        <v>126</v>
      </c>
      <c r="B313" s="99" t="s">
        <v>281</v>
      </c>
      <c r="C313" s="100" t="s">
        <v>282</v>
      </c>
      <c r="D313" s="101" t="s">
        <v>51</v>
      </c>
      <c r="E313" s="102">
        <v>2</v>
      </c>
      <c r="F313" s="103">
        <v>0</v>
      </c>
      <c r="G313" s="103">
        <f>E313*F313</f>
        <v>0</v>
      </c>
      <c r="H313" s="103"/>
      <c r="I313" s="103">
        <f>E313*H313</f>
        <v>0</v>
      </c>
      <c r="J313" s="104">
        <v>0.0022</v>
      </c>
      <c r="K313" s="104">
        <f>E313*J313</f>
        <v>0.0044</v>
      </c>
    </row>
    <row r="314" spans="1:11" s="56" customFormat="1" ht="9.75">
      <c r="A314" s="98"/>
      <c r="B314" s="105" t="s">
        <v>472</v>
      </c>
      <c r="C314" s="106">
        <v>2</v>
      </c>
      <c r="D314" s="107" t="s">
        <v>477</v>
      </c>
      <c r="E314" s="108">
        <v>2</v>
      </c>
      <c r="F314" s="103"/>
      <c r="G314" s="103"/>
      <c r="H314" s="103"/>
      <c r="I314" s="103"/>
      <c r="J314" s="104"/>
      <c r="K314" s="104"/>
    </row>
    <row r="315" spans="1:11" s="56" customFormat="1" ht="9.75">
      <c r="A315" s="98">
        <f>A313+1</f>
        <v>127</v>
      </c>
      <c r="B315" s="99" t="s">
        <v>283</v>
      </c>
      <c r="C315" s="100" t="s">
        <v>284</v>
      </c>
      <c r="D315" s="101" t="s">
        <v>51</v>
      </c>
      <c r="E315" s="102">
        <v>6</v>
      </c>
      <c r="F315" s="103">
        <v>0</v>
      </c>
      <c r="G315" s="103">
        <f>E315*F315</f>
        <v>0</v>
      </c>
      <c r="H315" s="103"/>
      <c r="I315" s="103">
        <f>E315*H315</f>
        <v>0</v>
      </c>
      <c r="J315" s="104">
        <v>0.0024</v>
      </c>
      <c r="K315" s="104">
        <f>E315*J315</f>
        <v>0.0144</v>
      </c>
    </row>
    <row r="316" spans="1:11" s="56" customFormat="1" ht="9.75">
      <c r="A316" s="98"/>
      <c r="B316" s="105" t="s">
        <v>472</v>
      </c>
      <c r="C316" s="106">
        <v>6</v>
      </c>
      <c r="D316" s="107" t="s">
        <v>477</v>
      </c>
      <c r="E316" s="108">
        <v>6</v>
      </c>
      <c r="F316" s="103"/>
      <c r="G316" s="103"/>
      <c r="H316" s="103"/>
      <c r="I316" s="103"/>
      <c r="J316" s="104"/>
      <c r="K316" s="104"/>
    </row>
    <row r="317" spans="1:11" s="56" customFormat="1" ht="9.75">
      <c r="A317" s="98">
        <f>A315+1</f>
        <v>128</v>
      </c>
      <c r="B317" s="99" t="s">
        <v>285</v>
      </c>
      <c r="C317" s="100" t="s">
        <v>286</v>
      </c>
      <c r="D317" s="101" t="s">
        <v>84</v>
      </c>
      <c r="E317" s="102">
        <v>2</v>
      </c>
      <c r="F317" s="103">
        <v>0</v>
      </c>
      <c r="G317" s="103">
        <f>E317*F317</f>
        <v>0</v>
      </c>
      <c r="H317" s="103"/>
      <c r="I317" s="103">
        <f>E317*H317</f>
        <v>0</v>
      </c>
      <c r="J317" s="104">
        <v>0.02</v>
      </c>
      <c r="K317" s="104">
        <f>E317*J317</f>
        <v>0.04</v>
      </c>
    </row>
    <row r="318" spans="1:11" s="56" customFormat="1" ht="9.75">
      <c r="A318" s="98"/>
      <c r="B318" s="105" t="s">
        <v>472</v>
      </c>
      <c r="C318" s="106">
        <v>2</v>
      </c>
      <c r="D318" s="107" t="s">
        <v>507</v>
      </c>
      <c r="E318" s="108">
        <v>2</v>
      </c>
      <c r="F318" s="103"/>
      <c r="G318" s="103"/>
      <c r="H318" s="103"/>
      <c r="I318" s="103"/>
      <c r="J318" s="104"/>
      <c r="K318" s="104"/>
    </row>
    <row r="319" spans="1:11" s="56" customFormat="1" ht="9.75">
      <c r="A319" s="98">
        <f>A317+1</f>
        <v>129</v>
      </c>
      <c r="B319" s="99" t="s">
        <v>287</v>
      </c>
      <c r="C319" s="100" t="s">
        <v>288</v>
      </c>
      <c r="D319" s="101" t="s">
        <v>84</v>
      </c>
      <c r="E319" s="102">
        <v>5</v>
      </c>
      <c r="F319" s="103">
        <v>0</v>
      </c>
      <c r="G319" s="103">
        <f>E319*F319</f>
        <v>0</v>
      </c>
      <c r="H319" s="103"/>
      <c r="I319" s="103">
        <f>E319*H319</f>
        <v>0</v>
      </c>
      <c r="J319" s="104">
        <v>0.0044</v>
      </c>
      <c r="K319" s="104">
        <f>E319*J319</f>
        <v>0.022000000000000002</v>
      </c>
    </row>
    <row r="320" spans="1:11" s="56" customFormat="1" ht="9.75">
      <c r="A320" s="98"/>
      <c r="B320" s="105" t="s">
        <v>472</v>
      </c>
      <c r="C320" s="106">
        <v>5</v>
      </c>
      <c r="D320" s="107" t="s">
        <v>507</v>
      </c>
      <c r="E320" s="108">
        <v>5</v>
      </c>
      <c r="F320" s="103"/>
      <c r="G320" s="103"/>
      <c r="H320" s="103"/>
      <c r="I320" s="103"/>
      <c r="J320" s="104"/>
      <c r="K320" s="104"/>
    </row>
    <row r="321" spans="1:11" s="56" customFormat="1" ht="9.75">
      <c r="A321" s="98">
        <v>130</v>
      </c>
      <c r="B321" s="99" t="s">
        <v>289</v>
      </c>
      <c r="C321" s="100" t="s">
        <v>290</v>
      </c>
      <c r="D321" s="101" t="s">
        <v>162</v>
      </c>
      <c r="E321" s="102">
        <v>10</v>
      </c>
      <c r="F321" s="103">
        <v>0</v>
      </c>
      <c r="G321" s="103">
        <f>E321*F321</f>
        <v>0</v>
      </c>
      <c r="H321" s="103"/>
      <c r="I321" s="103">
        <f>E321*H321</f>
        <v>0</v>
      </c>
      <c r="J321" s="104">
        <v>0</v>
      </c>
      <c r="K321" s="104">
        <f>E321*J321</f>
        <v>0</v>
      </c>
    </row>
    <row r="322" spans="1:11" s="56" customFormat="1" ht="9.75">
      <c r="A322" s="98"/>
      <c r="B322" s="105" t="s">
        <v>472</v>
      </c>
      <c r="C322" s="106" t="s">
        <v>657</v>
      </c>
      <c r="D322" s="107" t="s">
        <v>556</v>
      </c>
      <c r="E322" s="108">
        <v>10</v>
      </c>
      <c r="F322" s="103"/>
      <c r="G322" s="103"/>
      <c r="H322" s="103"/>
      <c r="I322" s="103"/>
      <c r="J322" s="104"/>
      <c r="K322" s="104"/>
    </row>
    <row r="323" spans="1:11" s="77" customFormat="1" ht="11.25">
      <c r="A323" s="95"/>
      <c r="B323" s="96">
        <v>721</v>
      </c>
      <c r="C323" s="97" t="s">
        <v>291</v>
      </c>
      <c r="D323" s="95"/>
      <c r="E323" s="95"/>
      <c r="F323" s="95"/>
      <c r="G323" s="109">
        <f>SUM(G311:G321)</f>
        <v>0</v>
      </c>
      <c r="H323" s="95"/>
      <c r="I323" s="109">
        <f>SUM(I311:I321)</f>
        <v>0</v>
      </c>
      <c r="J323" s="95"/>
      <c r="K323" s="113">
        <f>SUM(K311:K321)</f>
        <v>0.10760000000000002</v>
      </c>
    </row>
    <row r="324" spans="1:11" s="77" customFormat="1" ht="11.25">
      <c r="A324" s="95"/>
      <c r="B324" s="96" t="s">
        <v>292</v>
      </c>
      <c r="C324" s="97" t="s">
        <v>293</v>
      </c>
      <c r="D324" s="95"/>
      <c r="E324" s="95"/>
      <c r="F324" s="95"/>
      <c r="G324" s="95"/>
      <c r="H324" s="95"/>
      <c r="I324" s="95"/>
      <c r="J324" s="95"/>
      <c r="K324" s="95"/>
    </row>
    <row r="325" spans="1:11" s="56" customFormat="1" ht="9.75">
      <c r="A325" s="98">
        <f>A321+1</f>
        <v>131</v>
      </c>
      <c r="B325" s="99" t="s">
        <v>602</v>
      </c>
      <c r="C325" s="100" t="s">
        <v>601</v>
      </c>
      <c r="D325" s="101" t="s">
        <v>306</v>
      </c>
      <c r="E325" s="102">
        <v>1</v>
      </c>
      <c r="F325" s="103">
        <v>0</v>
      </c>
      <c r="G325" s="103">
        <f>E325*F325</f>
        <v>0</v>
      </c>
      <c r="H325" s="103"/>
      <c r="I325" s="103">
        <f>E325*H325</f>
        <v>0</v>
      </c>
      <c r="J325" s="104">
        <v>0.0012</v>
      </c>
      <c r="K325" s="104">
        <f>E325*J325</f>
        <v>0.0012</v>
      </c>
    </row>
    <row r="326" spans="1:11" s="56" customFormat="1" ht="9.75">
      <c r="A326" s="98"/>
      <c r="B326" s="105" t="s">
        <v>472</v>
      </c>
      <c r="C326" s="106" t="s">
        <v>606</v>
      </c>
      <c r="D326" s="107" t="s">
        <v>591</v>
      </c>
      <c r="E326" s="108">
        <v>1</v>
      </c>
      <c r="F326" s="103"/>
      <c r="G326" s="103"/>
      <c r="H326" s="103"/>
      <c r="I326" s="103"/>
      <c r="J326" s="104"/>
      <c r="K326" s="104"/>
    </row>
    <row r="327" spans="1:11" s="56" customFormat="1" ht="9.75">
      <c r="A327" s="98">
        <f>A325+1</f>
        <v>132</v>
      </c>
      <c r="B327" s="99" t="s">
        <v>294</v>
      </c>
      <c r="C327" s="100" t="s">
        <v>634</v>
      </c>
      <c r="D327" s="101" t="s">
        <v>306</v>
      </c>
      <c r="E327" s="102">
        <v>1</v>
      </c>
      <c r="F327" s="103">
        <v>0</v>
      </c>
      <c r="G327" s="103">
        <f>E327*F327</f>
        <v>0</v>
      </c>
      <c r="H327" s="103"/>
      <c r="I327" s="103">
        <f>E327*H327</f>
        <v>0</v>
      </c>
      <c r="J327" s="104">
        <v>0.0051</v>
      </c>
      <c r="K327" s="104">
        <f>E327*J327</f>
        <v>0.0051</v>
      </c>
    </row>
    <row r="328" spans="1:11" s="56" customFormat="1" ht="9.75">
      <c r="A328" s="98"/>
      <c r="B328" s="105" t="s">
        <v>472</v>
      </c>
      <c r="C328" s="106" t="s">
        <v>589</v>
      </c>
      <c r="D328" s="107" t="s">
        <v>592</v>
      </c>
      <c r="E328" s="108">
        <v>1</v>
      </c>
      <c r="F328" s="103"/>
      <c r="G328" s="103"/>
      <c r="H328" s="103"/>
      <c r="I328" s="103"/>
      <c r="J328" s="104"/>
      <c r="K328" s="104"/>
    </row>
    <row r="329" spans="1:11" s="56" customFormat="1" ht="9.75">
      <c r="A329" s="98">
        <f>A327+1</f>
        <v>133</v>
      </c>
      <c r="B329" s="99" t="s">
        <v>295</v>
      </c>
      <c r="C329" s="100" t="s">
        <v>296</v>
      </c>
      <c r="D329" s="101" t="s">
        <v>84</v>
      </c>
      <c r="E329" s="102">
        <v>5</v>
      </c>
      <c r="F329" s="103">
        <v>0</v>
      </c>
      <c r="G329" s="103">
        <f>E329*F329</f>
        <v>0</v>
      </c>
      <c r="H329" s="103"/>
      <c r="I329" s="103">
        <f>E329*H329</f>
        <v>0</v>
      </c>
      <c r="J329" s="104">
        <v>0.0055</v>
      </c>
      <c r="K329" s="104">
        <f>E329*J329</f>
        <v>0.027499999999999997</v>
      </c>
    </row>
    <row r="330" spans="1:11" s="56" customFormat="1" ht="9.75">
      <c r="A330" s="98"/>
      <c r="B330" s="105" t="s">
        <v>472</v>
      </c>
      <c r="C330" s="106">
        <v>5</v>
      </c>
      <c r="D330" s="107" t="s">
        <v>507</v>
      </c>
      <c r="E330" s="108">
        <v>5</v>
      </c>
      <c r="F330" s="103"/>
      <c r="G330" s="103"/>
      <c r="H330" s="103"/>
      <c r="I330" s="103"/>
      <c r="J330" s="104"/>
      <c r="K330" s="104"/>
    </row>
    <row r="331" spans="1:11" s="56" customFormat="1" ht="9.75">
      <c r="A331" s="98">
        <f>A329+1</f>
        <v>134</v>
      </c>
      <c r="B331" s="99" t="s">
        <v>297</v>
      </c>
      <c r="C331" s="100" t="s">
        <v>298</v>
      </c>
      <c r="D331" s="101" t="s">
        <v>84</v>
      </c>
      <c r="E331" s="102">
        <v>2</v>
      </c>
      <c r="F331" s="103">
        <v>0</v>
      </c>
      <c r="G331" s="103">
        <f>E331*F331</f>
        <v>0</v>
      </c>
      <c r="H331" s="103"/>
      <c r="I331" s="103">
        <f>E331*H331</f>
        <v>0</v>
      </c>
      <c r="J331" s="104">
        <v>0.0067</v>
      </c>
      <c r="K331" s="104">
        <f>E331*J331</f>
        <v>0.0134</v>
      </c>
    </row>
    <row r="332" spans="1:11" s="56" customFormat="1" ht="9.75">
      <c r="A332" s="98"/>
      <c r="B332" s="105" t="s">
        <v>472</v>
      </c>
      <c r="C332" s="106">
        <v>2</v>
      </c>
      <c r="D332" s="107" t="s">
        <v>507</v>
      </c>
      <c r="E332" s="108">
        <v>2</v>
      </c>
      <c r="F332" s="103"/>
      <c r="G332" s="103"/>
      <c r="H332" s="103"/>
      <c r="I332" s="103"/>
      <c r="J332" s="104"/>
      <c r="K332" s="104"/>
    </row>
    <row r="333" spans="1:11" s="56" customFormat="1" ht="9.75">
      <c r="A333" s="98">
        <f>A331+1</f>
        <v>135</v>
      </c>
      <c r="B333" s="99" t="s">
        <v>299</v>
      </c>
      <c r="C333" s="100" t="s">
        <v>300</v>
      </c>
      <c r="D333" s="101" t="s">
        <v>84</v>
      </c>
      <c r="E333" s="102">
        <v>1</v>
      </c>
      <c r="F333" s="103">
        <v>0</v>
      </c>
      <c r="G333" s="103">
        <f>E333*F333</f>
        <v>0</v>
      </c>
      <c r="H333" s="103"/>
      <c r="I333" s="103">
        <f>E333*H333</f>
        <v>0</v>
      </c>
      <c r="J333" s="104">
        <v>0.0116</v>
      </c>
      <c r="K333" s="104">
        <f>E333*J333</f>
        <v>0.0116</v>
      </c>
    </row>
    <row r="334" spans="1:11" s="56" customFormat="1" ht="9.75">
      <c r="A334" s="98"/>
      <c r="B334" s="105" t="s">
        <v>472</v>
      </c>
      <c r="C334" s="106">
        <v>1</v>
      </c>
      <c r="D334" s="107" t="s">
        <v>507</v>
      </c>
      <c r="E334" s="108">
        <v>1</v>
      </c>
      <c r="F334" s="103"/>
      <c r="G334" s="103"/>
      <c r="H334" s="103"/>
      <c r="I334" s="103"/>
      <c r="J334" s="104"/>
      <c r="K334" s="104"/>
    </row>
    <row r="335" spans="1:11" s="56" customFormat="1" ht="9.75">
      <c r="A335" s="98">
        <f>A333+1</f>
        <v>136</v>
      </c>
      <c r="B335" s="99" t="s">
        <v>301</v>
      </c>
      <c r="C335" s="100" t="s">
        <v>302</v>
      </c>
      <c r="D335" s="101" t="s">
        <v>162</v>
      </c>
      <c r="E335" s="102">
        <v>10</v>
      </c>
      <c r="F335" s="103">
        <v>0</v>
      </c>
      <c r="G335" s="103">
        <f>E335*F335</f>
        <v>0</v>
      </c>
      <c r="H335" s="103"/>
      <c r="I335" s="103">
        <f>E335*H335</f>
        <v>0</v>
      </c>
      <c r="J335" s="104">
        <v>0</v>
      </c>
      <c r="K335" s="104">
        <f>E335*J335</f>
        <v>0</v>
      </c>
    </row>
    <row r="336" spans="1:11" s="56" customFormat="1" ht="9.75">
      <c r="A336" s="98"/>
      <c r="B336" s="105" t="s">
        <v>472</v>
      </c>
      <c r="C336" s="106" t="s">
        <v>590</v>
      </c>
      <c r="D336" s="107" t="s">
        <v>554</v>
      </c>
      <c r="E336" s="108">
        <v>10</v>
      </c>
      <c r="F336" s="103"/>
      <c r="G336" s="103"/>
      <c r="H336" s="103"/>
      <c r="I336" s="103"/>
      <c r="J336" s="104"/>
      <c r="K336" s="104"/>
    </row>
    <row r="337" spans="1:11" s="77" customFormat="1" ht="11.25">
      <c r="A337" s="95"/>
      <c r="B337" s="96">
        <v>722</v>
      </c>
      <c r="C337" s="97" t="s">
        <v>303</v>
      </c>
      <c r="D337" s="95"/>
      <c r="E337" s="95"/>
      <c r="F337" s="95"/>
      <c r="G337" s="109">
        <f>SUM(G325:G335)</f>
        <v>0</v>
      </c>
      <c r="H337" s="95"/>
      <c r="I337" s="109">
        <f>SUM(I325:I335)</f>
        <v>0</v>
      </c>
      <c r="J337" s="95"/>
      <c r="K337" s="113">
        <f>SUM(K325:K335)</f>
        <v>0.0588</v>
      </c>
    </row>
    <row r="338" spans="1:11" s="77" customFormat="1" ht="11.25">
      <c r="A338" s="95"/>
      <c r="B338" s="96" t="s">
        <v>304</v>
      </c>
      <c r="C338" s="97" t="s">
        <v>305</v>
      </c>
      <c r="D338" s="95"/>
      <c r="E338" s="95"/>
      <c r="F338" s="95"/>
      <c r="G338" s="95"/>
      <c r="H338" s="95"/>
      <c r="I338" s="95"/>
      <c r="J338" s="95"/>
      <c r="K338" s="95"/>
    </row>
    <row r="339" spans="1:11" s="56" customFormat="1" ht="9.75">
      <c r="A339" s="98">
        <f>A335+1</f>
        <v>137</v>
      </c>
      <c r="B339" s="99" t="s">
        <v>603</v>
      </c>
      <c r="C339" s="100" t="s">
        <v>604</v>
      </c>
      <c r="D339" s="101" t="s">
        <v>306</v>
      </c>
      <c r="E339" s="102">
        <v>1</v>
      </c>
      <c r="F339" s="103">
        <v>0</v>
      </c>
      <c r="G339" s="103">
        <f>E339*F339</f>
        <v>0</v>
      </c>
      <c r="H339" s="103"/>
      <c r="I339" s="103">
        <f>E339*H339</f>
        <v>0</v>
      </c>
      <c r="J339" s="104">
        <v>0.0035267799999999998</v>
      </c>
      <c r="K339" s="104">
        <f>E339*J339</f>
        <v>0.0035267799999999998</v>
      </c>
    </row>
    <row r="340" spans="1:11" s="56" customFormat="1" ht="9.75">
      <c r="A340" s="98"/>
      <c r="B340" s="105" t="s">
        <v>472</v>
      </c>
      <c r="C340" s="106" t="s">
        <v>605</v>
      </c>
      <c r="D340" s="107" t="s">
        <v>591</v>
      </c>
      <c r="E340" s="108">
        <v>1</v>
      </c>
      <c r="F340" s="103">
        <v>0</v>
      </c>
      <c r="G340" s="103"/>
      <c r="H340" s="103"/>
      <c r="I340" s="103"/>
      <c r="J340" s="104"/>
      <c r="K340" s="104"/>
    </row>
    <row r="341" spans="1:11" s="56" customFormat="1" ht="9.75">
      <c r="A341" s="98">
        <f>A339+1</f>
        <v>138</v>
      </c>
      <c r="B341" s="99" t="s">
        <v>665</v>
      </c>
      <c r="C341" s="100" t="s">
        <v>633</v>
      </c>
      <c r="D341" s="101" t="s">
        <v>306</v>
      </c>
      <c r="E341" s="102">
        <v>1</v>
      </c>
      <c r="F341" s="103">
        <v>0</v>
      </c>
      <c r="G341" s="103">
        <f>E341*F341</f>
        <v>0</v>
      </c>
      <c r="H341" s="103"/>
      <c r="I341" s="103">
        <f>E341*H341</f>
        <v>0</v>
      </c>
      <c r="J341" s="104">
        <v>0.0027465</v>
      </c>
      <c r="K341" s="104">
        <f>E341*J341</f>
        <v>0.0027465</v>
      </c>
    </row>
    <row r="342" spans="1:11" s="56" customFormat="1" ht="9.75">
      <c r="A342" s="98"/>
      <c r="B342" s="105" t="s">
        <v>472</v>
      </c>
      <c r="C342" s="106" t="s">
        <v>666</v>
      </c>
      <c r="D342" s="107" t="s">
        <v>591</v>
      </c>
      <c r="E342" s="108">
        <v>1</v>
      </c>
      <c r="F342" s="103"/>
      <c r="G342" s="103"/>
      <c r="H342" s="103"/>
      <c r="I342" s="103"/>
      <c r="J342" s="104"/>
      <c r="K342" s="104"/>
    </row>
    <row r="343" spans="1:11" s="56" customFormat="1" ht="9.75">
      <c r="A343" s="98">
        <v>139</v>
      </c>
      <c r="B343" s="99" t="s">
        <v>307</v>
      </c>
      <c r="C343" s="100" t="s">
        <v>308</v>
      </c>
      <c r="D343" s="101" t="s">
        <v>84</v>
      </c>
      <c r="E343" s="102">
        <v>1</v>
      </c>
      <c r="F343" s="103">
        <v>0</v>
      </c>
      <c r="G343" s="103">
        <f>E343*F343</f>
        <v>0</v>
      </c>
      <c r="H343" s="103"/>
      <c r="I343" s="103">
        <f>E343*H343</f>
        <v>0</v>
      </c>
      <c r="J343" s="104">
        <v>0.0321532</v>
      </c>
      <c r="K343" s="104">
        <f>E343*J343</f>
        <v>0.0321532</v>
      </c>
    </row>
    <row r="344" spans="1:11" s="56" customFormat="1" ht="9.75">
      <c r="A344" s="98"/>
      <c r="B344" s="105" t="s">
        <v>472</v>
      </c>
      <c r="C344" s="106">
        <v>1</v>
      </c>
      <c r="D344" s="107" t="s">
        <v>507</v>
      </c>
      <c r="E344" s="108">
        <v>1</v>
      </c>
      <c r="F344" s="103"/>
      <c r="G344" s="103"/>
      <c r="H344" s="103"/>
      <c r="I344" s="103"/>
      <c r="J344" s="104"/>
      <c r="K344" s="104"/>
    </row>
    <row r="345" spans="1:11" s="56" customFormat="1" ht="19.5">
      <c r="A345" s="98">
        <v>140</v>
      </c>
      <c r="B345" s="99" t="s">
        <v>674</v>
      </c>
      <c r="C345" s="100" t="s">
        <v>675</v>
      </c>
      <c r="D345" s="101" t="s">
        <v>51</v>
      </c>
      <c r="E345" s="102">
        <v>5</v>
      </c>
      <c r="F345" s="103">
        <v>0</v>
      </c>
      <c r="G345" s="103">
        <f>E345*F345</f>
        <v>0</v>
      </c>
      <c r="H345" s="103">
        <v>0</v>
      </c>
      <c r="I345" s="103">
        <f>E345*H345</f>
        <v>0</v>
      </c>
      <c r="J345" s="104">
        <v>0.065</v>
      </c>
      <c r="K345" s="104">
        <f>E345*J345</f>
        <v>0.325</v>
      </c>
    </row>
    <row r="346" spans="1:11" s="56" customFormat="1" ht="49.9" customHeight="1">
      <c r="A346" s="98"/>
      <c r="B346" s="105" t="s">
        <v>472</v>
      </c>
      <c r="C346" s="106" t="s">
        <v>676</v>
      </c>
      <c r="D346" s="107" t="s">
        <v>477</v>
      </c>
      <c r="E346" s="108">
        <v>5</v>
      </c>
      <c r="F346" s="103"/>
      <c r="G346" s="103"/>
      <c r="H346" s="103"/>
      <c r="I346" s="103"/>
      <c r="J346" s="104"/>
      <c r="K346" s="104"/>
    </row>
    <row r="347" spans="1:11" s="56" customFormat="1" ht="9.75">
      <c r="A347" s="98">
        <v>141</v>
      </c>
      <c r="B347" s="99" t="s">
        <v>309</v>
      </c>
      <c r="C347" s="100" t="s">
        <v>310</v>
      </c>
      <c r="D347" s="101" t="s">
        <v>162</v>
      </c>
      <c r="E347" s="102">
        <v>20</v>
      </c>
      <c r="F347" s="103">
        <v>0</v>
      </c>
      <c r="G347" s="103">
        <f>E347*F347</f>
        <v>0</v>
      </c>
      <c r="H347" s="103"/>
      <c r="I347" s="103">
        <f>E347*H347</f>
        <v>0</v>
      </c>
      <c r="J347" s="104">
        <v>0</v>
      </c>
      <c r="K347" s="104">
        <f>E347*J347</f>
        <v>0</v>
      </c>
    </row>
    <row r="348" spans="1:11" s="56" customFormat="1" ht="9.75">
      <c r="A348" s="98"/>
      <c r="B348" s="105" t="s">
        <v>472</v>
      </c>
      <c r="C348" s="106" t="s">
        <v>677</v>
      </c>
      <c r="D348" s="107" t="s">
        <v>556</v>
      </c>
      <c r="E348" s="108">
        <v>20</v>
      </c>
      <c r="F348" s="103"/>
      <c r="G348" s="103"/>
      <c r="H348" s="103"/>
      <c r="I348" s="103"/>
      <c r="J348" s="104"/>
      <c r="K348" s="104"/>
    </row>
    <row r="349" spans="1:11" s="77" customFormat="1" ht="11.25">
      <c r="A349" s="95"/>
      <c r="B349" s="96">
        <v>723</v>
      </c>
      <c r="C349" s="97" t="s">
        <v>311</v>
      </c>
      <c r="D349" s="95"/>
      <c r="E349" s="95"/>
      <c r="F349" s="95"/>
      <c r="G349" s="109">
        <f>SUM(G339:G347)</f>
        <v>0</v>
      </c>
      <c r="H349" s="95"/>
      <c r="I349" s="109">
        <f>SUM(I339:I347)</f>
        <v>0</v>
      </c>
      <c r="J349" s="95"/>
      <c r="K349" s="113">
        <f>SUM(K339:K347)</f>
        <v>0.36342648</v>
      </c>
    </row>
    <row r="350" spans="1:11" s="77" customFormat="1" ht="11.25">
      <c r="A350" s="95"/>
      <c r="B350" s="96" t="s">
        <v>312</v>
      </c>
      <c r="C350" s="97" t="s">
        <v>313</v>
      </c>
      <c r="D350" s="95"/>
      <c r="E350" s="95"/>
      <c r="F350" s="95"/>
      <c r="G350" s="95"/>
      <c r="H350" s="95"/>
      <c r="I350" s="95"/>
      <c r="J350" s="95"/>
      <c r="K350" s="95"/>
    </row>
    <row r="351" spans="1:11" s="56" customFormat="1" ht="9.75">
      <c r="A351" s="98">
        <f>A347+1</f>
        <v>142</v>
      </c>
      <c r="B351" s="99" t="s">
        <v>314</v>
      </c>
      <c r="C351" s="100" t="s">
        <v>315</v>
      </c>
      <c r="D351" s="101" t="s">
        <v>84</v>
      </c>
      <c r="E351" s="102">
        <v>2</v>
      </c>
      <c r="F351" s="103">
        <v>0</v>
      </c>
      <c r="G351" s="103">
        <f>E351*F351</f>
        <v>0</v>
      </c>
      <c r="H351" s="103"/>
      <c r="I351" s="103">
        <f>E351*H351</f>
        <v>0</v>
      </c>
      <c r="J351" s="104">
        <v>0.0096</v>
      </c>
      <c r="K351" s="104">
        <f>E351*J351</f>
        <v>0.0192</v>
      </c>
    </row>
    <row r="352" spans="1:11" s="56" customFormat="1" ht="9.75">
      <c r="A352" s="98"/>
      <c r="B352" s="105" t="s">
        <v>472</v>
      </c>
      <c r="C352" s="106">
        <v>2</v>
      </c>
      <c r="D352" s="107" t="s">
        <v>507</v>
      </c>
      <c r="E352" s="108">
        <v>2</v>
      </c>
      <c r="F352" s="103"/>
      <c r="G352" s="103"/>
      <c r="H352" s="103"/>
      <c r="I352" s="103"/>
      <c r="J352" s="104"/>
      <c r="K352" s="104"/>
    </row>
    <row r="353" spans="1:11" s="56" customFormat="1" ht="9.75">
      <c r="A353" s="98">
        <f>A351+1</f>
        <v>143</v>
      </c>
      <c r="B353" s="99" t="s">
        <v>316</v>
      </c>
      <c r="C353" s="100" t="s">
        <v>317</v>
      </c>
      <c r="D353" s="101" t="s">
        <v>84</v>
      </c>
      <c r="E353" s="102">
        <v>5</v>
      </c>
      <c r="F353" s="103">
        <v>0</v>
      </c>
      <c r="G353" s="103">
        <f>E353*F353</f>
        <v>0</v>
      </c>
      <c r="H353" s="103"/>
      <c r="I353" s="103">
        <f>E353*H353</f>
        <v>0</v>
      </c>
      <c r="J353" s="104">
        <v>0.0006</v>
      </c>
      <c r="K353" s="104">
        <f>E353*J353</f>
        <v>0.0029999999999999996</v>
      </c>
    </row>
    <row r="354" spans="1:11" s="56" customFormat="1" ht="9.75">
      <c r="A354" s="98"/>
      <c r="B354" s="105" t="s">
        <v>472</v>
      </c>
      <c r="C354" s="106">
        <v>5</v>
      </c>
      <c r="D354" s="107" t="s">
        <v>507</v>
      </c>
      <c r="E354" s="108">
        <v>5</v>
      </c>
      <c r="F354" s="103"/>
      <c r="G354" s="103"/>
      <c r="H354" s="103"/>
      <c r="I354" s="103"/>
      <c r="J354" s="104"/>
      <c r="K354" s="104"/>
    </row>
    <row r="355" spans="1:11" s="56" customFormat="1" ht="9.75">
      <c r="A355" s="98">
        <f>A353+1</f>
        <v>144</v>
      </c>
      <c r="B355" s="99" t="s">
        <v>318</v>
      </c>
      <c r="C355" s="100" t="s">
        <v>319</v>
      </c>
      <c r="D355" s="101" t="s">
        <v>84</v>
      </c>
      <c r="E355" s="102">
        <v>5</v>
      </c>
      <c r="F355" s="103">
        <v>0</v>
      </c>
      <c r="G355" s="103">
        <f>E355*F355</f>
        <v>0</v>
      </c>
      <c r="H355" s="103"/>
      <c r="I355" s="103">
        <f>E355*H355</f>
        <v>0</v>
      </c>
      <c r="J355" s="104">
        <v>0.0007</v>
      </c>
      <c r="K355" s="104">
        <f>E355*J355</f>
        <v>0.0035</v>
      </c>
    </row>
    <row r="356" spans="1:11" s="56" customFormat="1" ht="9.75">
      <c r="A356" s="98"/>
      <c r="B356" s="105" t="s">
        <v>472</v>
      </c>
      <c r="C356" s="106">
        <v>5</v>
      </c>
      <c r="D356" s="107" t="s">
        <v>507</v>
      </c>
      <c r="E356" s="108">
        <v>5</v>
      </c>
      <c r="F356" s="103"/>
      <c r="G356" s="103"/>
      <c r="H356" s="103"/>
      <c r="I356" s="103"/>
      <c r="J356" s="104"/>
      <c r="K356" s="104"/>
    </row>
    <row r="357" spans="1:11" s="56" customFormat="1" ht="9.75">
      <c r="A357" s="98">
        <f>A355+1</f>
        <v>145</v>
      </c>
      <c r="B357" s="99" t="s">
        <v>320</v>
      </c>
      <c r="C357" s="100" t="s">
        <v>321</v>
      </c>
      <c r="D357" s="101" t="s">
        <v>306</v>
      </c>
      <c r="E357" s="102">
        <v>3</v>
      </c>
      <c r="F357" s="103">
        <v>0</v>
      </c>
      <c r="G357" s="103">
        <f>E357*F357</f>
        <v>0</v>
      </c>
      <c r="H357" s="103"/>
      <c r="I357" s="103">
        <f>E357*H357</f>
        <v>0</v>
      </c>
      <c r="J357" s="104">
        <v>0.0018</v>
      </c>
      <c r="K357" s="104">
        <f>E357*J357</f>
        <v>0.0054</v>
      </c>
    </row>
    <row r="358" spans="1:11" s="56" customFormat="1" ht="9.75">
      <c r="A358" s="98"/>
      <c r="B358" s="105" t="s">
        <v>472</v>
      </c>
      <c r="C358" s="106">
        <v>3</v>
      </c>
      <c r="D358" s="107" t="s">
        <v>592</v>
      </c>
      <c r="E358" s="108">
        <v>3</v>
      </c>
      <c r="F358" s="103"/>
      <c r="G358" s="103"/>
      <c r="H358" s="103"/>
      <c r="I358" s="103"/>
      <c r="J358" s="104"/>
      <c r="K358" s="104"/>
    </row>
    <row r="359" spans="1:11" s="56" customFormat="1" ht="9.75">
      <c r="A359" s="98">
        <f>A357+1</f>
        <v>146</v>
      </c>
      <c r="B359" s="99" t="s">
        <v>322</v>
      </c>
      <c r="C359" s="100" t="s">
        <v>323</v>
      </c>
      <c r="D359" s="101" t="s">
        <v>84</v>
      </c>
      <c r="E359" s="102">
        <v>1</v>
      </c>
      <c r="F359" s="103">
        <v>0</v>
      </c>
      <c r="G359" s="103">
        <f>E359*F359</f>
        <v>0</v>
      </c>
      <c r="H359" s="103"/>
      <c r="I359" s="103">
        <f>E359*H359</f>
        <v>0</v>
      </c>
      <c r="J359" s="104">
        <v>0.0022</v>
      </c>
      <c r="K359" s="104">
        <f>E359*J359</f>
        <v>0.0022</v>
      </c>
    </row>
    <row r="360" spans="1:11" s="56" customFormat="1" ht="9.75">
      <c r="A360" s="98"/>
      <c r="B360" s="105" t="s">
        <v>472</v>
      </c>
      <c r="C360" s="106">
        <v>1</v>
      </c>
      <c r="D360" s="107" t="s">
        <v>507</v>
      </c>
      <c r="E360" s="108">
        <v>1</v>
      </c>
      <c r="F360" s="103"/>
      <c r="G360" s="103"/>
      <c r="H360" s="103"/>
      <c r="I360" s="103"/>
      <c r="J360" s="104"/>
      <c r="K360" s="104"/>
    </row>
    <row r="361" spans="1:11" s="56" customFormat="1" ht="9.75">
      <c r="A361" s="98">
        <f>A359+1</f>
        <v>147</v>
      </c>
      <c r="B361" s="99" t="s">
        <v>324</v>
      </c>
      <c r="C361" s="100" t="s">
        <v>325</v>
      </c>
      <c r="D361" s="101" t="s">
        <v>84</v>
      </c>
      <c r="E361" s="102">
        <v>5</v>
      </c>
      <c r="F361" s="103">
        <v>0</v>
      </c>
      <c r="G361" s="103">
        <f>E361*F361</f>
        <v>0</v>
      </c>
      <c r="H361" s="103"/>
      <c r="I361" s="103">
        <f>E361*H361</f>
        <v>0</v>
      </c>
      <c r="J361" s="104">
        <v>0.00086</v>
      </c>
      <c r="K361" s="104">
        <f>E361*J361</f>
        <v>0.0043</v>
      </c>
    </row>
    <row r="362" spans="1:11" s="56" customFormat="1" ht="9.75">
      <c r="A362" s="98"/>
      <c r="B362" s="105" t="s">
        <v>472</v>
      </c>
      <c r="C362" s="106">
        <v>5</v>
      </c>
      <c r="D362" s="107" t="s">
        <v>507</v>
      </c>
      <c r="E362" s="108">
        <v>5</v>
      </c>
      <c r="F362" s="103"/>
      <c r="G362" s="103"/>
      <c r="H362" s="103"/>
      <c r="I362" s="103"/>
      <c r="J362" s="104"/>
      <c r="K362" s="104"/>
    </row>
    <row r="363" spans="1:11" s="56" customFormat="1" ht="9.75">
      <c r="A363" s="98">
        <f>A361+1</f>
        <v>148</v>
      </c>
      <c r="B363" s="99" t="s">
        <v>326</v>
      </c>
      <c r="C363" s="100" t="s">
        <v>327</v>
      </c>
      <c r="D363" s="101" t="s">
        <v>84</v>
      </c>
      <c r="E363" s="102">
        <v>10</v>
      </c>
      <c r="F363" s="103">
        <v>0</v>
      </c>
      <c r="G363" s="103">
        <f>E363*F363</f>
        <v>0</v>
      </c>
      <c r="H363" s="103"/>
      <c r="I363" s="103">
        <f>E363*H363</f>
        <v>0</v>
      </c>
      <c r="J363" s="104">
        <v>0.0082</v>
      </c>
      <c r="K363" s="104">
        <f>E363*J363</f>
        <v>0.082</v>
      </c>
    </row>
    <row r="364" spans="1:11" s="56" customFormat="1" ht="9.75">
      <c r="A364" s="98"/>
      <c r="B364" s="105" t="s">
        <v>472</v>
      </c>
      <c r="C364" s="106" t="s">
        <v>593</v>
      </c>
      <c r="D364" s="107" t="s">
        <v>507</v>
      </c>
      <c r="E364" s="108">
        <v>10</v>
      </c>
      <c r="F364" s="103"/>
      <c r="G364" s="103"/>
      <c r="H364" s="103"/>
      <c r="I364" s="103"/>
      <c r="J364" s="104"/>
      <c r="K364" s="104"/>
    </row>
    <row r="365" spans="1:12" s="56" customFormat="1" ht="9.75">
      <c r="A365" s="98">
        <f>A363+1</f>
        <v>149</v>
      </c>
      <c r="B365" s="99" t="s">
        <v>328</v>
      </c>
      <c r="C365" s="100" t="s">
        <v>329</v>
      </c>
      <c r="D365" s="101" t="s">
        <v>162</v>
      </c>
      <c r="E365" s="102">
        <v>10</v>
      </c>
      <c r="F365" s="103">
        <v>0</v>
      </c>
      <c r="G365" s="103">
        <f>E365*F365</f>
        <v>0</v>
      </c>
      <c r="H365" s="103"/>
      <c r="I365" s="103">
        <f>E365*H365</f>
        <v>0</v>
      </c>
      <c r="J365" s="104">
        <v>0</v>
      </c>
      <c r="K365" s="104">
        <f>E365*J365</f>
        <v>0</v>
      </c>
      <c r="L365" s="256"/>
    </row>
    <row r="366" spans="1:12" s="56" customFormat="1" ht="9.75">
      <c r="A366" s="98"/>
      <c r="B366" s="105" t="s">
        <v>472</v>
      </c>
      <c r="C366" s="106" t="s">
        <v>657</v>
      </c>
      <c r="D366" s="107" t="s">
        <v>556</v>
      </c>
      <c r="E366" s="108">
        <v>10</v>
      </c>
      <c r="F366" s="103"/>
      <c r="G366" s="103"/>
      <c r="H366" s="103"/>
      <c r="I366" s="103"/>
      <c r="J366" s="104"/>
      <c r="K366" s="104"/>
      <c r="L366" s="256"/>
    </row>
    <row r="367" spans="1:11" s="77" customFormat="1" ht="11.25">
      <c r="A367" s="95"/>
      <c r="B367" s="96">
        <v>725</v>
      </c>
      <c r="C367" s="97" t="s">
        <v>330</v>
      </c>
      <c r="D367" s="95"/>
      <c r="E367" s="95"/>
      <c r="F367" s="95"/>
      <c r="G367" s="109">
        <f>SUM(G351:G365)</f>
        <v>0</v>
      </c>
      <c r="H367" s="95"/>
      <c r="I367" s="109">
        <f>SUM(I351:I365)</f>
        <v>0</v>
      </c>
      <c r="J367" s="95"/>
      <c r="K367" s="113">
        <f>SUM(K351:K365)</f>
        <v>0.1196</v>
      </c>
    </row>
    <row r="368" spans="1:11" s="77" customFormat="1" ht="11.25">
      <c r="A368" s="95"/>
      <c r="B368" s="96" t="s">
        <v>331</v>
      </c>
      <c r="C368" s="97" t="s">
        <v>332</v>
      </c>
      <c r="D368" s="95"/>
      <c r="E368" s="95"/>
      <c r="F368" s="95"/>
      <c r="G368" s="95"/>
      <c r="H368" s="95"/>
      <c r="I368" s="95"/>
      <c r="J368" s="95"/>
      <c r="K368" s="95"/>
    </row>
    <row r="369" spans="1:11" s="56" customFormat="1" ht="9.75">
      <c r="A369" s="98">
        <f>A365+1</f>
        <v>150</v>
      </c>
      <c r="B369" s="99" t="s">
        <v>333</v>
      </c>
      <c r="C369" s="100" t="s">
        <v>631</v>
      </c>
      <c r="D369" s="101" t="s">
        <v>30</v>
      </c>
      <c r="E369" s="102">
        <v>24.38</v>
      </c>
      <c r="F369" s="103">
        <v>0</v>
      </c>
      <c r="G369" s="103">
        <f>E369*F369</f>
        <v>0</v>
      </c>
      <c r="H369" s="103"/>
      <c r="I369" s="103">
        <f>E369*H369</f>
        <v>0</v>
      </c>
      <c r="J369" s="104">
        <v>0.0106</v>
      </c>
      <c r="K369" s="104">
        <f>E369*J369</f>
        <v>0.258428</v>
      </c>
    </row>
    <row r="370" spans="1:11" s="56" customFormat="1" ht="9.75">
      <c r="A370" s="98"/>
      <c r="B370" s="105" t="s">
        <v>472</v>
      </c>
      <c r="C370" s="106" t="s">
        <v>594</v>
      </c>
      <c r="D370" s="107" t="s">
        <v>473</v>
      </c>
      <c r="E370" s="108">
        <v>24.38</v>
      </c>
      <c r="F370" s="103"/>
      <c r="G370" s="103"/>
      <c r="H370" s="103"/>
      <c r="I370" s="103"/>
      <c r="J370" s="104"/>
      <c r="K370" s="104"/>
    </row>
    <row r="371" spans="1:12" s="56" customFormat="1" ht="9.75">
      <c r="A371" s="98">
        <v>151</v>
      </c>
      <c r="B371" s="99" t="s">
        <v>334</v>
      </c>
      <c r="C371" s="100" t="s">
        <v>335</v>
      </c>
      <c r="D371" s="101" t="s">
        <v>162</v>
      </c>
      <c r="E371" s="102">
        <v>10</v>
      </c>
      <c r="F371" s="103">
        <v>0</v>
      </c>
      <c r="G371" s="103">
        <f>E371*F371</f>
        <v>0</v>
      </c>
      <c r="H371" s="103"/>
      <c r="I371" s="103">
        <f>E371*H371</f>
        <v>0</v>
      </c>
      <c r="J371" s="104">
        <v>0</v>
      </c>
      <c r="K371" s="104">
        <f>E371*J371</f>
        <v>0</v>
      </c>
      <c r="L371" s="256"/>
    </row>
    <row r="372" spans="1:12" s="56" customFormat="1" ht="9.75">
      <c r="A372" s="98"/>
      <c r="B372" s="105" t="s">
        <v>472</v>
      </c>
      <c r="C372" s="106" t="s">
        <v>657</v>
      </c>
      <c r="D372" s="107" t="s">
        <v>556</v>
      </c>
      <c r="E372" s="108">
        <v>10</v>
      </c>
      <c r="F372" s="103"/>
      <c r="G372" s="103"/>
      <c r="H372" s="103"/>
      <c r="I372" s="103"/>
      <c r="J372" s="104"/>
      <c r="K372" s="104"/>
      <c r="L372" s="256"/>
    </row>
    <row r="373" spans="1:11" s="77" customFormat="1" ht="11.25">
      <c r="A373" s="95"/>
      <c r="B373" s="96">
        <v>735</v>
      </c>
      <c r="C373" s="97" t="s">
        <v>336</v>
      </c>
      <c r="D373" s="95"/>
      <c r="E373" s="95"/>
      <c r="F373" s="95"/>
      <c r="G373" s="109">
        <f>SUM(G369:G371)</f>
        <v>0</v>
      </c>
      <c r="H373" s="95"/>
      <c r="I373" s="109">
        <f>SUM(I369:I371)</f>
        <v>0</v>
      </c>
      <c r="J373" s="95"/>
      <c r="K373" s="113">
        <f>SUM(K369:K371)</f>
        <v>0.258428</v>
      </c>
    </row>
    <row r="374" spans="1:11" ht="12.75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1:11" s="56" customFormat="1" ht="9.75" customHeight="1">
      <c r="A375" s="129" t="s">
        <v>1</v>
      </c>
      <c r="B375" s="258" t="s">
        <v>5</v>
      </c>
      <c r="C375" s="258" t="s">
        <v>7</v>
      </c>
      <c r="D375" s="258" t="s">
        <v>9</v>
      </c>
      <c r="E375" s="258" t="s">
        <v>11</v>
      </c>
      <c r="F375" s="258" t="s">
        <v>13</v>
      </c>
      <c r="G375" s="259"/>
      <c r="H375" s="259"/>
      <c r="I375" s="259"/>
      <c r="J375" s="258" t="s">
        <v>22</v>
      </c>
      <c r="K375" s="259"/>
    </row>
    <row r="376" spans="1:11" s="56" customFormat="1" ht="9.75" customHeight="1">
      <c r="A376" s="129" t="s">
        <v>2</v>
      </c>
      <c r="B376" s="259"/>
      <c r="C376" s="259"/>
      <c r="D376" s="259"/>
      <c r="E376" s="259"/>
      <c r="F376" s="258" t="s">
        <v>14</v>
      </c>
      <c r="G376" s="259"/>
      <c r="H376" s="258" t="s">
        <v>19</v>
      </c>
      <c r="I376" s="259"/>
      <c r="J376" s="259"/>
      <c r="K376" s="259"/>
    </row>
    <row r="377" spans="1:11" s="56" customFormat="1" ht="9.75" customHeight="1">
      <c r="A377" s="129" t="s">
        <v>3</v>
      </c>
      <c r="B377" s="259"/>
      <c r="C377" s="259"/>
      <c r="D377" s="259"/>
      <c r="E377" s="259"/>
      <c r="F377" s="129" t="s">
        <v>15</v>
      </c>
      <c r="G377" s="129" t="s">
        <v>17</v>
      </c>
      <c r="H377" s="129" t="s">
        <v>15</v>
      </c>
      <c r="I377" s="129" t="s">
        <v>17</v>
      </c>
      <c r="J377" s="129" t="s">
        <v>15</v>
      </c>
      <c r="K377" s="129" t="s">
        <v>17</v>
      </c>
    </row>
    <row r="378" spans="1:11" s="56" customFormat="1" ht="9.75" customHeight="1">
      <c r="A378" s="122" t="s">
        <v>4</v>
      </c>
      <c r="B378" s="122" t="s">
        <v>6</v>
      </c>
      <c r="C378" s="122" t="s">
        <v>8</v>
      </c>
      <c r="D378" s="122" t="s">
        <v>10</v>
      </c>
      <c r="E378" s="122" t="s">
        <v>12</v>
      </c>
      <c r="F378" s="122" t="s">
        <v>16</v>
      </c>
      <c r="G378" s="122" t="s">
        <v>18</v>
      </c>
      <c r="H378" s="122" t="s">
        <v>20</v>
      </c>
      <c r="I378" s="122" t="s">
        <v>21</v>
      </c>
      <c r="J378" s="122" t="s">
        <v>23</v>
      </c>
      <c r="K378" s="122" t="s">
        <v>24</v>
      </c>
    </row>
    <row r="379" spans="1:11" s="77" customFormat="1" ht="11.25">
      <c r="A379" s="95"/>
      <c r="B379" s="95"/>
      <c r="C379" s="123" t="s">
        <v>337</v>
      </c>
      <c r="D379" s="95"/>
      <c r="E379" s="95"/>
      <c r="F379" s="95"/>
      <c r="G379" s="95"/>
      <c r="H379" s="95"/>
      <c r="I379" s="95"/>
      <c r="J379" s="95"/>
      <c r="K379" s="95"/>
    </row>
    <row r="380" spans="1:11" s="77" customFormat="1" ht="11.25">
      <c r="A380" s="95"/>
      <c r="B380" s="96" t="s">
        <v>338</v>
      </c>
      <c r="C380" s="97" t="s">
        <v>339</v>
      </c>
      <c r="D380" s="95"/>
      <c r="E380" s="95"/>
      <c r="F380" s="95"/>
      <c r="G380" s="95"/>
      <c r="H380" s="95"/>
      <c r="I380" s="95"/>
      <c r="J380" s="95"/>
      <c r="K380" s="95"/>
    </row>
    <row r="381" spans="1:12" s="56" customFormat="1" ht="9.75">
      <c r="A381" s="98">
        <f>A371+1</f>
        <v>152</v>
      </c>
      <c r="B381" s="99" t="s">
        <v>340</v>
      </c>
      <c r="C381" s="100" t="s">
        <v>610</v>
      </c>
      <c r="D381" s="101" t="s">
        <v>306</v>
      </c>
      <c r="E381" s="102">
        <v>1</v>
      </c>
      <c r="F381" s="103">
        <v>0</v>
      </c>
      <c r="G381" s="103">
        <f>E381*F381</f>
        <v>0</v>
      </c>
      <c r="H381" s="103"/>
      <c r="I381" s="103">
        <f>E381*H381</f>
        <v>0</v>
      </c>
      <c r="J381" s="104">
        <v>0</v>
      </c>
      <c r="K381" s="104">
        <f>E381*J381</f>
        <v>0</v>
      </c>
      <c r="L381" s="257"/>
    </row>
    <row r="382" spans="1:12" s="56" customFormat="1" ht="9.75">
      <c r="A382" s="98"/>
      <c r="B382" s="105" t="s">
        <v>472</v>
      </c>
      <c r="C382" s="106" t="s">
        <v>662</v>
      </c>
      <c r="D382" s="107" t="s">
        <v>591</v>
      </c>
      <c r="E382" s="108">
        <v>1</v>
      </c>
      <c r="F382" s="103"/>
      <c r="G382" s="103"/>
      <c r="H382" s="103"/>
      <c r="I382" s="103"/>
      <c r="J382" s="104"/>
      <c r="K382" s="104"/>
      <c r="L382" s="257"/>
    </row>
    <row r="383" spans="1:11" s="56" customFormat="1" ht="9.75">
      <c r="A383" s="98">
        <f>A381+1</f>
        <v>153</v>
      </c>
      <c r="B383" s="99" t="s">
        <v>341</v>
      </c>
      <c r="C383" s="100" t="s">
        <v>342</v>
      </c>
      <c r="D383" s="101" t="s">
        <v>84</v>
      </c>
      <c r="E383" s="102">
        <v>10</v>
      </c>
      <c r="F383" s="103">
        <v>0</v>
      </c>
      <c r="G383" s="103">
        <f>E383*F383</f>
        <v>0</v>
      </c>
      <c r="H383" s="103"/>
      <c r="I383" s="103">
        <f>E383*H383</f>
        <v>0</v>
      </c>
      <c r="J383" s="104">
        <v>0</v>
      </c>
      <c r="K383" s="104">
        <f>E383*J383</f>
        <v>0</v>
      </c>
    </row>
    <row r="384" spans="1:11" s="56" customFormat="1" ht="9.75">
      <c r="A384" s="98"/>
      <c r="B384" s="105" t="s">
        <v>472</v>
      </c>
      <c r="C384" s="106">
        <v>10</v>
      </c>
      <c r="D384" s="107" t="s">
        <v>507</v>
      </c>
      <c r="E384" s="108">
        <v>10</v>
      </c>
      <c r="F384" s="103"/>
      <c r="G384" s="103"/>
      <c r="H384" s="103"/>
      <c r="I384" s="103"/>
      <c r="J384" s="104"/>
      <c r="K384" s="104"/>
    </row>
    <row r="385" spans="1:11" s="56" customFormat="1" ht="19.5">
      <c r="A385" s="98">
        <f>A383+1</f>
        <v>154</v>
      </c>
      <c r="B385" s="99" t="s">
        <v>664</v>
      </c>
      <c r="C385" s="100" t="s">
        <v>635</v>
      </c>
      <c r="D385" s="101" t="s">
        <v>306</v>
      </c>
      <c r="E385" s="102">
        <v>1</v>
      </c>
      <c r="F385" s="103">
        <v>0</v>
      </c>
      <c r="G385" s="103">
        <f>E385*F385</f>
        <v>0</v>
      </c>
      <c r="H385" s="103"/>
      <c r="I385" s="103">
        <f>E385*H385</f>
        <v>0</v>
      </c>
      <c r="J385" s="104">
        <v>0</v>
      </c>
      <c r="K385" s="104">
        <f>E385*J385</f>
        <v>0</v>
      </c>
    </row>
    <row r="386" spans="1:11" s="56" customFormat="1" ht="9.75">
      <c r="A386" s="98"/>
      <c r="B386" s="105" t="s">
        <v>472</v>
      </c>
      <c r="C386" s="106" t="s">
        <v>667</v>
      </c>
      <c r="D386" s="107" t="s">
        <v>592</v>
      </c>
      <c r="E386" s="108">
        <v>1</v>
      </c>
      <c r="F386" s="103"/>
      <c r="G386" s="103"/>
      <c r="H386" s="103"/>
      <c r="I386" s="103"/>
      <c r="J386" s="104"/>
      <c r="K386" s="104"/>
    </row>
    <row r="387" spans="1:11" s="56" customFormat="1" ht="9.75">
      <c r="A387" s="98">
        <v>155</v>
      </c>
      <c r="B387" s="99" t="s">
        <v>343</v>
      </c>
      <c r="C387" s="100" t="s">
        <v>636</v>
      </c>
      <c r="D387" s="101" t="s">
        <v>84</v>
      </c>
      <c r="E387" s="102">
        <v>1</v>
      </c>
      <c r="F387" s="103">
        <v>0</v>
      </c>
      <c r="G387" s="103">
        <f>E387*F387</f>
        <v>0</v>
      </c>
      <c r="H387" s="103"/>
      <c r="I387" s="103">
        <f>E387*H387</f>
        <v>0</v>
      </c>
      <c r="J387" s="104">
        <v>0</v>
      </c>
      <c r="K387" s="104">
        <f>E387*J387</f>
        <v>0</v>
      </c>
    </row>
    <row r="388" spans="1:11" s="56" customFormat="1" ht="9.75">
      <c r="A388" s="98"/>
      <c r="B388" s="105" t="s">
        <v>472</v>
      </c>
      <c r="C388" s="106">
        <v>1</v>
      </c>
      <c r="D388" s="107" t="s">
        <v>507</v>
      </c>
      <c r="E388" s="108">
        <v>1</v>
      </c>
      <c r="F388" s="103"/>
      <c r="G388" s="103"/>
      <c r="H388" s="103"/>
      <c r="I388" s="103"/>
      <c r="J388" s="104"/>
      <c r="K388" s="104"/>
    </row>
    <row r="389" spans="1:11" s="77" customFormat="1" ht="11.25">
      <c r="A389" s="95"/>
      <c r="B389" s="96" t="s">
        <v>344</v>
      </c>
      <c r="C389" s="97" t="s">
        <v>345</v>
      </c>
      <c r="D389" s="95"/>
      <c r="E389" s="128"/>
      <c r="F389" s="95"/>
      <c r="G389" s="109">
        <f>SUM(G381:G387)</f>
        <v>0</v>
      </c>
      <c r="H389" s="95"/>
      <c r="I389" s="109">
        <f>SUM(I381:I387)</f>
        <v>0</v>
      </c>
      <c r="J389" s="95"/>
      <c r="K389" s="113">
        <f>SUM(K381:K387)</f>
        <v>0</v>
      </c>
    </row>
    <row r="390" spans="1:11" s="77" customFormat="1" ht="11.25">
      <c r="A390" s="95"/>
      <c r="B390" s="96" t="s">
        <v>346</v>
      </c>
      <c r="C390" s="97" t="s">
        <v>347</v>
      </c>
      <c r="D390" s="95"/>
      <c r="E390" s="128"/>
      <c r="F390" s="95"/>
      <c r="G390" s="95"/>
      <c r="H390" s="95"/>
      <c r="I390" s="95"/>
      <c r="J390" s="95"/>
      <c r="K390" s="95"/>
    </row>
    <row r="391" spans="1:11" s="56" customFormat="1" ht="9.75">
      <c r="A391" s="98">
        <v>156</v>
      </c>
      <c r="B391" s="99" t="s">
        <v>348</v>
      </c>
      <c r="C391" s="100" t="s">
        <v>637</v>
      </c>
      <c r="D391" s="101" t="s">
        <v>306</v>
      </c>
      <c r="E391" s="102">
        <v>1</v>
      </c>
      <c r="F391" s="103">
        <v>0</v>
      </c>
      <c r="G391" s="103">
        <f>E391*F391</f>
        <v>0</v>
      </c>
      <c r="H391" s="103"/>
      <c r="I391" s="103">
        <f>E391*H391</f>
        <v>0</v>
      </c>
      <c r="J391" s="104">
        <v>0</v>
      </c>
      <c r="K391" s="104">
        <f>E391*J391</f>
        <v>0</v>
      </c>
    </row>
    <row r="392" spans="1:11" s="56" customFormat="1" ht="9.75">
      <c r="A392" s="98"/>
      <c r="B392" s="105" t="s">
        <v>472</v>
      </c>
      <c r="C392" s="106" t="s">
        <v>638</v>
      </c>
      <c r="D392" s="107" t="s">
        <v>591</v>
      </c>
      <c r="E392" s="108">
        <v>1</v>
      </c>
      <c r="F392" s="103"/>
      <c r="G392" s="103"/>
      <c r="H392" s="103"/>
      <c r="I392" s="103"/>
      <c r="J392" s="104"/>
      <c r="K392" s="104"/>
    </row>
    <row r="393" spans="1:11" s="56" customFormat="1" ht="9.75">
      <c r="A393" s="98">
        <f>A391+1</f>
        <v>157</v>
      </c>
      <c r="B393" s="99" t="s">
        <v>349</v>
      </c>
      <c r="C393" s="100" t="s">
        <v>350</v>
      </c>
      <c r="D393" s="101" t="s">
        <v>33</v>
      </c>
      <c r="E393" s="102">
        <v>5.76</v>
      </c>
      <c r="F393" s="103">
        <v>0</v>
      </c>
      <c r="G393" s="103">
        <f>E393*F393</f>
        <v>0</v>
      </c>
      <c r="H393" s="103"/>
      <c r="I393" s="103">
        <f>E393*H393</f>
        <v>0</v>
      </c>
      <c r="J393" s="104">
        <v>0</v>
      </c>
      <c r="K393" s="104">
        <f>E393*J393</f>
        <v>0</v>
      </c>
    </row>
    <row r="394" spans="1:11" s="56" customFormat="1" ht="9.75">
      <c r="A394" s="98"/>
      <c r="B394" s="105" t="s">
        <v>472</v>
      </c>
      <c r="C394" s="106" t="s">
        <v>639</v>
      </c>
      <c r="D394" s="107" t="s">
        <v>474</v>
      </c>
      <c r="E394" s="108">
        <v>5.76</v>
      </c>
      <c r="F394" s="103"/>
      <c r="G394" s="103"/>
      <c r="H394" s="103"/>
      <c r="I394" s="103"/>
      <c r="J394" s="104"/>
      <c r="K394" s="104"/>
    </row>
    <row r="395" spans="1:11" s="56" customFormat="1" ht="9.75">
      <c r="A395" s="98">
        <f>A393+1</f>
        <v>158</v>
      </c>
      <c r="B395" s="99" t="s">
        <v>351</v>
      </c>
      <c r="C395" s="100" t="s">
        <v>352</v>
      </c>
      <c r="D395" s="101" t="s">
        <v>33</v>
      </c>
      <c r="E395" s="102">
        <v>5</v>
      </c>
      <c r="F395" s="103">
        <v>0</v>
      </c>
      <c r="G395" s="103">
        <f>E395*F395</f>
        <v>0</v>
      </c>
      <c r="H395" s="103"/>
      <c r="I395" s="103">
        <f>E395*H395</f>
        <v>0</v>
      </c>
      <c r="J395" s="104">
        <v>0</v>
      </c>
      <c r="K395" s="104">
        <f>E395*J395</f>
        <v>0</v>
      </c>
    </row>
    <row r="396" spans="1:11" s="56" customFormat="1" ht="9.75">
      <c r="A396" s="98"/>
      <c r="B396" s="105" t="s">
        <v>472</v>
      </c>
      <c r="C396" s="106">
        <v>5</v>
      </c>
      <c r="D396" s="107" t="s">
        <v>474</v>
      </c>
      <c r="E396" s="108">
        <v>5</v>
      </c>
      <c r="F396" s="103"/>
      <c r="G396" s="103"/>
      <c r="H396" s="103"/>
      <c r="I396" s="103"/>
      <c r="J396" s="104"/>
      <c r="K396" s="104"/>
    </row>
    <row r="397" spans="1:11" s="56" customFormat="1" ht="9.75">
      <c r="A397" s="98">
        <v>159</v>
      </c>
      <c r="B397" s="99" t="s">
        <v>353</v>
      </c>
      <c r="C397" s="100" t="s">
        <v>354</v>
      </c>
      <c r="D397" s="101" t="s">
        <v>30</v>
      </c>
      <c r="E397" s="102">
        <v>8</v>
      </c>
      <c r="F397" s="103">
        <v>0</v>
      </c>
      <c r="G397" s="103">
        <f>E397*F397</f>
        <v>0</v>
      </c>
      <c r="H397" s="103"/>
      <c r="I397" s="103">
        <f>E397*H397</f>
        <v>0</v>
      </c>
      <c r="J397" s="104">
        <v>0</v>
      </c>
      <c r="K397" s="104">
        <f>E397*J397</f>
        <v>0</v>
      </c>
    </row>
    <row r="398" spans="1:11" s="56" customFormat="1" ht="9.75">
      <c r="A398" s="98"/>
      <c r="B398" s="105" t="s">
        <v>472</v>
      </c>
      <c r="C398" s="106">
        <v>8</v>
      </c>
      <c r="D398" s="107" t="s">
        <v>473</v>
      </c>
      <c r="E398" s="108">
        <v>8</v>
      </c>
      <c r="F398" s="103"/>
      <c r="G398" s="103"/>
      <c r="H398" s="103"/>
      <c r="I398" s="103"/>
      <c r="J398" s="104"/>
      <c r="K398" s="104"/>
    </row>
    <row r="399" spans="1:11" s="56" customFormat="1" ht="9.75">
      <c r="A399" s="98">
        <f>A397+1</f>
        <v>160</v>
      </c>
      <c r="B399" s="99" t="s">
        <v>355</v>
      </c>
      <c r="C399" s="100" t="s">
        <v>640</v>
      </c>
      <c r="D399" s="101" t="s">
        <v>33</v>
      </c>
      <c r="E399" s="102">
        <v>6</v>
      </c>
      <c r="F399" s="103">
        <v>0</v>
      </c>
      <c r="G399" s="103">
        <f>E399*F399</f>
        <v>0</v>
      </c>
      <c r="H399" s="103"/>
      <c r="I399" s="103">
        <f>E399*H399</f>
        <v>0</v>
      </c>
      <c r="J399" s="104">
        <v>0</v>
      </c>
      <c r="K399" s="104">
        <f>E399*J399</f>
        <v>0</v>
      </c>
    </row>
    <row r="400" spans="1:11" s="56" customFormat="1" ht="9.75">
      <c r="A400" s="98"/>
      <c r="B400" s="105" t="s">
        <v>472</v>
      </c>
      <c r="C400" s="106" t="s">
        <v>595</v>
      </c>
      <c r="D400" s="107" t="s">
        <v>474</v>
      </c>
      <c r="E400" s="108">
        <v>6</v>
      </c>
      <c r="F400" s="103"/>
      <c r="G400" s="103"/>
      <c r="H400" s="103"/>
      <c r="I400" s="103"/>
      <c r="J400" s="104"/>
      <c r="K400" s="104"/>
    </row>
    <row r="401" spans="1:11" s="56" customFormat="1" ht="9.75">
      <c r="A401" s="98">
        <f>A399+1</f>
        <v>161</v>
      </c>
      <c r="B401" s="99" t="s">
        <v>356</v>
      </c>
      <c r="C401" s="100" t="s">
        <v>611</v>
      </c>
      <c r="D401" s="101" t="s">
        <v>33</v>
      </c>
      <c r="E401" s="102">
        <v>10</v>
      </c>
      <c r="F401" s="103">
        <v>0</v>
      </c>
      <c r="G401" s="103">
        <f>E401*F401</f>
        <v>0</v>
      </c>
      <c r="H401" s="103"/>
      <c r="I401" s="103">
        <f>E401*H401</f>
        <v>0</v>
      </c>
      <c r="J401" s="104">
        <v>0</v>
      </c>
      <c r="K401" s="104">
        <f>E401*J401</f>
        <v>0</v>
      </c>
    </row>
    <row r="402" spans="1:11" s="56" customFormat="1" ht="9.75">
      <c r="A402" s="98"/>
      <c r="B402" s="105" t="s">
        <v>472</v>
      </c>
      <c r="C402" s="106" t="s">
        <v>612</v>
      </c>
      <c r="D402" s="107" t="s">
        <v>474</v>
      </c>
      <c r="E402" s="108">
        <v>10</v>
      </c>
      <c r="F402" s="103"/>
      <c r="G402" s="103"/>
      <c r="H402" s="103"/>
      <c r="I402" s="103"/>
      <c r="J402" s="104"/>
      <c r="K402" s="104"/>
    </row>
    <row r="403" spans="1:11" s="56" customFormat="1" ht="9.75">
      <c r="A403" s="98">
        <f>A401+1</f>
        <v>162</v>
      </c>
      <c r="B403" s="99" t="s">
        <v>357</v>
      </c>
      <c r="C403" s="100" t="s">
        <v>663</v>
      </c>
      <c r="D403" s="101" t="s">
        <v>33</v>
      </c>
      <c r="E403" s="102">
        <v>32.8</v>
      </c>
      <c r="F403" s="103">
        <v>0</v>
      </c>
      <c r="G403" s="103">
        <f>E403*F403</f>
        <v>0</v>
      </c>
      <c r="H403" s="103"/>
      <c r="I403" s="103">
        <f>E403*H403</f>
        <v>0</v>
      </c>
      <c r="J403" s="104">
        <v>0</v>
      </c>
      <c r="K403" s="104">
        <f>E403*J403</f>
        <v>0</v>
      </c>
    </row>
    <row r="404" spans="1:11" s="56" customFormat="1" ht="9.75">
      <c r="A404" s="98"/>
      <c r="B404" s="105" t="s">
        <v>472</v>
      </c>
      <c r="C404" s="106" t="s">
        <v>632</v>
      </c>
      <c r="D404" s="107" t="s">
        <v>474</v>
      </c>
      <c r="E404" s="108">
        <v>32.8</v>
      </c>
      <c r="F404" s="103"/>
      <c r="G404" s="103"/>
      <c r="H404" s="103"/>
      <c r="I404" s="103"/>
      <c r="J404" s="104"/>
      <c r="K404" s="104"/>
    </row>
    <row r="405" spans="1:11" s="77" customFormat="1" ht="12" thickBot="1">
      <c r="A405" s="79"/>
      <c r="B405" s="80" t="s">
        <v>358</v>
      </c>
      <c r="C405" s="81" t="s">
        <v>359</v>
      </c>
      <c r="D405" s="82"/>
      <c r="E405" s="90"/>
      <c r="F405" s="83"/>
      <c r="G405" s="84">
        <f>SUM(G391:G403)</f>
        <v>0</v>
      </c>
      <c r="H405" s="85"/>
      <c r="I405" s="86">
        <f>SUM(I391:I403)</f>
        <v>0</v>
      </c>
      <c r="J405" s="85"/>
      <c r="K405" s="87">
        <f>SUM(K391:K403)</f>
        <v>0</v>
      </c>
    </row>
    <row r="406" spans="1:11" ht="13.5" thickBo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</row>
    <row r="407" spans="1:11" s="77" customFormat="1" ht="13.5" thickBot="1">
      <c r="A407" s="91"/>
      <c r="B407" s="92"/>
      <c r="C407" s="93" t="s">
        <v>360</v>
      </c>
      <c r="D407" s="94"/>
      <c r="E407" s="94"/>
      <c r="F407" s="94"/>
      <c r="G407" s="94"/>
      <c r="H407" s="94"/>
      <c r="I407" s="94"/>
      <c r="J407" s="260">
        <f>'KRYCÍ LIST'!E20</f>
        <v>0</v>
      </c>
      <c r="K407" s="261"/>
    </row>
  </sheetData>
  <mergeCells count="43">
    <mergeCell ref="L151:L154"/>
    <mergeCell ref="A1:I1"/>
    <mergeCell ref="J1:K1"/>
    <mergeCell ref="A2:I2"/>
    <mergeCell ref="J2:K2"/>
    <mergeCell ref="A4:K4"/>
    <mergeCell ref="F7:G7"/>
    <mergeCell ref="H7:I7"/>
    <mergeCell ref="J6:K7"/>
    <mergeCell ref="B6:B8"/>
    <mergeCell ref="C6:C8"/>
    <mergeCell ref="D6:D8"/>
    <mergeCell ref="E6:E8"/>
    <mergeCell ref="F6:I6"/>
    <mergeCell ref="B179:B181"/>
    <mergeCell ref="C179:C181"/>
    <mergeCell ref="D179:D181"/>
    <mergeCell ref="E179:E181"/>
    <mergeCell ref="F179:I179"/>
    <mergeCell ref="F180:G180"/>
    <mergeCell ref="H180:I180"/>
    <mergeCell ref="B305:B307"/>
    <mergeCell ref="C305:C307"/>
    <mergeCell ref="D305:D307"/>
    <mergeCell ref="E305:E307"/>
    <mergeCell ref="F305:I305"/>
    <mergeCell ref="F306:G306"/>
    <mergeCell ref="H306:I306"/>
    <mergeCell ref="J407:K407"/>
    <mergeCell ref="B375:B377"/>
    <mergeCell ref="C375:C377"/>
    <mergeCell ref="D375:D377"/>
    <mergeCell ref="E375:E377"/>
    <mergeCell ref="F375:I375"/>
    <mergeCell ref="F376:G376"/>
    <mergeCell ref="H376:I376"/>
    <mergeCell ref="L155:L158"/>
    <mergeCell ref="L365:L366"/>
    <mergeCell ref="L371:L372"/>
    <mergeCell ref="L381:L382"/>
    <mergeCell ref="J305:K306"/>
    <mergeCell ref="J375:K376"/>
    <mergeCell ref="J179:K180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Petra Krásná</cp:lastModifiedBy>
  <cp:lastPrinted>2023-02-02T16:42:55Z</cp:lastPrinted>
  <dcterms:created xsi:type="dcterms:W3CDTF">2023-01-29T20:13:53Z</dcterms:created>
  <dcterms:modified xsi:type="dcterms:W3CDTF">2023-05-29T04:44:33Z</dcterms:modified>
  <cp:category/>
  <cp:version/>
  <cp:contentType/>
  <cp:contentStatus/>
</cp:coreProperties>
</file>