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ata\home$\dostk2\Dokumenty\"/>
    </mc:Choice>
  </mc:AlternateContent>
  <bookViews>
    <workbookView xWindow="0" yWindow="0" windowWidth="16485" windowHeight="12915" activeTab="1"/>
  </bookViews>
  <sheets>
    <sheet name="Rekapitulace stavby" sheetId="1" r:id="rId1"/>
    <sheet name="D1_2 - Přípojka kanalizace" sheetId="2" r:id="rId2"/>
  </sheets>
  <definedNames>
    <definedName name="_xlnm._FilterDatabase" localSheetId="1" hidden="1">'D1_2 - Přípojka kanalizace'!$C$129:$K$328</definedName>
    <definedName name="_xlnm.Print_Titles" localSheetId="1">'D1_2 - Přípojka kanalizace'!$129:$129</definedName>
    <definedName name="_xlnm.Print_Titles" localSheetId="0">'Rekapitulace stavby'!$92:$92</definedName>
    <definedName name="_xlnm.Print_Area" localSheetId="1">'D1_2 - Přípojka kanalizace'!$C$4:$J$76,'D1_2 - Přípojka kanalizace'!$C$82:$J$111,'D1_2 - Přípojka kanalizace'!$C$117:$K$328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F124" i="2"/>
  <c r="E122" i="2"/>
  <c r="F89" i="2"/>
  <c r="E87" i="2"/>
  <c r="J24" i="2"/>
  <c r="E24" i="2"/>
  <c r="J92" i="2" s="1"/>
  <c r="J23" i="2"/>
  <c r="J21" i="2"/>
  <c r="E21" i="2"/>
  <c r="J126" i="2" s="1"/>
  <c r="J20" i="2"/>
  <c r="J18" i="2"/>
  <c r="E18" i="2"/>
  <c r="F127" i="2" s="1"/>
  <c r="J17" i="2"/>
  <c r="J15" i="2"/>
  <c r="E15" i="2"/>
  <c r="F91" i="2" s="1"/>
  <c r="J14" i="2"/>
  <c r="J12" i="2"/>
  <c r="J124" i="2"/>
  <c r="E7" i="2"/>
  <c r="E85" i="2"/>
  <c r="L90" i="1"/>
  <c r="AM90" i="1"/>
  <c r="AM89" i="1"/>
  <c r="L89" i="1"/>
  <c r="AM87" i="1"/>
  <c r="L87" i="1"/>
  <c r="L85" i="1"/>
  <c r="L84" i="1"/>
  <c r="BK305" i="2"/>
  <c r="J272" i="2"/>
  <c r="J247" i="2"/>
  <c r="J237" i="2"/>
  <c r="J214" i="2"/>
  <c r="BK191" i="2"/>
  <c r="J165" i="2"/>
  <c r="J133" i="2"/>
  <c r="BK324" i="2"/>
  <c r="BK311" i="2"/>
  <c r="J281" i="2"/>
  <c r="J268" i="2"/>
  <c r="BK240" i="2"/>
  <c r="BK228" i="2"/>
  <c r="J217" i="2"/>
  <c r="J191" i="2"/>
  <c r="J148" i="2"/>
  <c r="J324" i="2"/>
  <c r="J311" i="2"/>
  <c r="BK298" i="2"/>
  <c r="J286" i="2"/>
  <c r="BK272" i="2"/>
  <c r="J250" i="2"/>
  <c r="BK217" i="2"/>
  <c r="BK186" i="2"/>
  <c r="J169" i="2"/>
  <c r="BK148" i="2"/>
  <c r="BK268" i="2"/>
  <c r="BK230" i="2"/>
  <c r="BK219" i="2"/>
  <c r="BK155" i="2"/>
  <c r="BK302" i="2"/>
  <c r="BK284" i="2"/>
  <c r="J260" i="2"/>
  <c r="J235" i="2"/>
  <c r="BK212" i="2"/>
  <c r="J182" i="2"/>
  <c r="BK169" i="2"/>
  <c r="BK158" i="2"/>
  <c r="J326" i="2"/>
  <c r="J318" i="2"/>
  <c r="J298" i="2"/>
  <c r="BK279" i="2"/>
  <c r="J264" i="2"/>
  <c r="J242" i="2"/>
  <c r="J230" i="2"/>
  <c r="J219" i="2"/>
  <c r="J195" i="2"/>
  <c r="BK151" i="2"/>
  <c r="AS94" i="1"/>
  <c r="BK326" i="2"/>
  <c r="J320" i="2"/>
  <c r="J305" i="2"/>
  <c r="J288" i="2"/>
  <c r="J256" i="2"/>
  <c r="BK237" i="2"/>
  <c r="J199" i="2"/>
  <c r="BK177" i="2"/>
  <c r="J162" i="2"/>
  <c r="J284" i="2"/>
  <c r="BK247" i="2"/>
  <c r="J228" i="2"/>
  <c r="J212" i="2"/>
  <c r="J186" i="2"/>
  <c r="J137" i="2"/>
  <c r="BK288" i="2"/>
  <c r="J279" i="2"/>
  <c r="BK264" i="2"/>
  <c r="BK242" i="2"/>
  <c r="BK225" i="2"/>
  <c r="J206" i="2"/>
  <c r="J177" i="2"/>
  <c r="BK162" i="2"/>
  <c r="J327" i="2"/>
  <c r="BK320" i="2"/>
  <c r="BK309" i="2"/>
  <c r="BK286" i="2"/>
  <c r="BK274" i="2"/>
  <c r="J252" i="2"/>
  <c r="J233" i="2"/>
  <c r="BK214" i="2"/>
  <c r="BK182" i="2"/>
  <c r="J143" i="2"/>
  <c r="BK325" i="2"/>
  <c r="BK318" i="2"/>
  <c r="J309" i="2"/>
  <c r="BK296" i="2"/>
  <c r="BK276" i="2"/>
  <c r="J245" i="2"/>
  <c r="BK223" i="2"/>
  <c r="J171" i="2"/>
  <c r="J158" i="2"/>
  <c r="BK137" i="2"/>
  <c r="BK250" i="2"/>
  <c r="J225" i="2"/>
  <c r="BK199" i="2"/>
  <c r="J141" i="2"/>
  <c r="BK292" i="2"/>
  <c r="J274" i="2"/>
  <c r="BK245" i="2"/>
  <c r="J240" i="2"/>
  <c r="J223" i="2"/>
  <c r="BK195" i="2"/>
  <c r="BK171" i="2"/>
  <c r="J151" i="2"/>
  <c r="J325" i="2"/>
  <c r="BK314" i="2"/>
  <c r="J296" i="2"/>
  <c r="J276" i="2"/>
  <c r="BK256" i="2"/>
  <c r="BK221" i="2"/>
  <c r="J209" i="2"/>
  <c r="J155" i="2"/>
  <c r="BK133" i="2"/>
  <c r="BK327" i="2"/>
  <c r="J314" i="2"/>
  <c r="J302" i="2"/>
  <c r="J292" i="2"/>
  <c r="BK281" i="2"/>
  <c r="BK252" i="2"/>
  <c r="BK235" i="2"/>
  <c r="BK209" i="2"/>
  <c r="BK165" i="2"/>
  <c r="BK141" i="2"/>
  <c r="BK260" i="2"/>
  <c r="BK233" i="2"/>
  <c r="J221" i="2"/>
  <c r="BK206" i="2"/>
  <c r="BK143" i="2"/>
  <c r="BK132" i="2" l="1"/>
  <c r="J132" i="2" s="1"/>
  <c r="J98" i="2" s="1"/>
  <c r="R132" i="2"/>
  <c r="P181" i="2"/>
  <c r="BK190" i="2"/>
  <c r="J190" i="2" s="1"/>
  <c r="J100" i="2" s="1"/>
  <c r="T190" i="2"/>
  <c r="T205" i="2"/>
  <c r="T255" i="2"/>
  <c r="T254" i="2"/>
  <c r="P271" i="2"/>
  <c r="R291" i="2"/>
  <c r="P304" i="2"/>
  <c r="P313" i="2"/>
  <c r="P132" i="2"/>
  <c r="BK181" i="2"/>
  <c r="J181" i="2" s="1"/>
  <c r="J99" i="2" s="1"/>
  <c r="R181" i="2"/>
  <c r="BK205" i="2"/>
  <c r="J205" i="2" s="1"/>
  <c r="J101" i="2" s="1"/>
  <c r="P205" i="2"/>
  <c r="BK255" i="2"/>
  <c r="BK254" i="2" s="1"/>
  <c r="J254" i="2" s="1"/>
  <c r="J102" i="2" s="1"/>
  <c r="R255" i="2"/>
  <c r="R254" i="2" s="1"/>
  <c r="R271" i="2"/>
  <c r="BK291" i="2"/>
  <c r="J291" i="2" s="1"/>
  <c r="J106" i="2" s="1"/>
  <c r="T291" i="2"/>
  <c r="T304" i="2"/>
  <c r="R313" i="2"/>
  <c r="BK323" i="2"/>
  <c r="J323" i="2" s="1"/>
  <c r="J110" i="2" s="1"/>
  <c r="P323" i="2"/>
  <c r="P322" i="2" s="1"/>
  <c r="R323" i="2"/>
  <c r="R322" i="2" s="1"/>
  <c r="T132" i="2"/>
  <c r="T181" i="2"/>
  <c r="P190" i="2"/>
  <c r="R190" i="2"/>
  <c r="R205" i="2"/>
  <c r="P255" i="2"/>
  <c r="P254" i="2"/>
  <c r="BK271" i="2"/>
  <c r="J271" i="2"/>
  <c r="J104" i="2" s="1"/>
  <c r="T271" i="2"/>
  <c r="P291" i="2"/>
  <c r="P290" i="2" s="1"/>
  <c r="BK304" i="2"/>
  <c r="J304" i="2" s="1"/>
  <c r="J107" i="2" s="1"/>
  <c r="R304" i="2"/>
  <c r="BK313" i="2"/>
  <c r="J313" i="2" s="1"/>
  <c r="J108" i="2" s="1"/>
  <c r="T313" i="2"/>
  <c r="T323" i="2"/>
  <c r="T322" i="2"/>
  <c r="J89" i="2"/>
  <c r="E120" i="2"/>
  <c r="F126" i="2"/>
  <c r="BE133" i="2"/>
  <c r="BE137" i="2"/>
  <c r="BE148" i="2"/>
  <c r="BE158" i="2"/>
  <c r="BE162" i="2"/>
  <c r="BE169" i="2"/>
  <c r="BE171" i="2"/>
  <c r="BE177" i="2"/>
  <c r="BE191" i="2"/>
  <c r="BE206" i="2"/>
  <c r="BE212" i="2"/>
  <c r="BE214" i="2"/>
  <c r="BE221" i="2"/>
  <c r="BE228" i="2"/>
  <c r="BE237" i="2"/>
  <c r="F92" i="2"/>
  <c r="J127" i="2"/>
  <c r="BE143" i="2"/>
  <c r="BE151" i="2"/>
  <c r="BE155" i="2"/>
  <c r="BE186" i="2"/>
  <c r="BE195" i="2"/>
  <c r="BE217" i="2"/>
  <c r="BE219" i="2"/>
  <c r="BE225" i="2"/>
  <c r="BE230" i="2"/>
  <c r="BE240" i="2"/>
  <c r="BE260" i="2"/>
  <c r="BE264" i="2"/>
  <c r="BE274" i="2"/>
  <c r="BE276" i="2"/>
  <c r="BE286" i="2"/>
  <c r="BE292" i="2"/>
  <c r="BE302" i="2"/>
  <c r="BE309" i="2"/>
  <c r="BE311" i="2"/>
  <c r="BE314" i="2"/>
  <c r="BE320" i="2"/>
  <c r="BE325" i="2"/>
  <c r="BE326" i="2"/>
  <c r="BE327" i="2"/>
  <c r="BE165" i="2"/>
  <c r="BE209" i="2"/>
  <c r="BE223" i="2"/>
  <c r="BE233" i="2"/>
  <c r="BE242" i="2"/>
  <c r="BE245" i="2"/>
  <c r="BE252" i="2"/>
  <c r="BE272" i="2"/>
  <c r="BE284" i="2"/>
  <c r="BE288" i="2"/>
  <c r="BE296" i="2"/>
  <c r="BE305" i="2"/>
  <c r="BE318" i="2"/>
  <c r="BE324" i="2"/>
  <c r="J91" i="2"/>
  <c r="BE141" i="2"/>
  <c r="BE182" i="2"/>
  <c r="BE199" i="2"/>
  <c r="BE235" i="2"/>
  <c r="BE247" i="2"/>
  <c r="BE250" i="2"/>
  <c r="BE256" i="2"/>
  <c r="BE268" i="2"/>
  <c r="BE279" i="2"/>
  <c r="BE281" i="2"/>
  <c r="BE298" i="2"/>
  <c r="F37" i="2"/>
  <c r="BD95" i="1" s="1"/>
  <c r="BD94" i="1" s="1"/>
  <c r="W33" i="1" s="1"/>
  <c r="F34" i="2"/>
  <c r="BA95" i="1" s="1"/>
  <c r="BA94" i="1" s="1"/>
  <c r="AW94" i="1" s="1"/>
  <c r="AK30" i="1" s="1"/>
  <c r="F36" i="2"/>
  <c r="BC95" i="1" s="1"/>
  <c r="BC94" i="1" s="1"/>
  <c r="W32" i="1" s="1"/>
  <c r="F35" i="2"/>
  <c r="BB95" i="1" s="1"/>
  <c r="BB94" i="1" s="1"/>
  <c r="AX94" i="1" s="1"/>
  <c r="J34" i="2"/>
  <c r="AW95" i="1" s="1"/>
  <c r="T131" i="2" l="1"/>
  <c r="T290" i="2"/>
  <c r="R131" i="2"/>
  <c r="P131" i="2"/>
  <c r="P130" i="2" s="1"/>
  <c r="AU95" i="1" s="1"/>
  <c r="AU94" i="1" s="1"/>
  <c r="R290" i="2"/>
  <c r="BK131" i="2"/>
  <c r="J131" i="2" s="1"/>
  <c r="J97" i="2" s="1"/>
  <c r="J255" i="2"/>
  <c r="J103" i="2"/>
  <c r="BK290" i="2"/>
  <c r="J290" i="2" s="1"/>
  <c r="J105" i="2" s="1"/>
  <c r="BK322" i="2"/>
  <c r="J322" i="2"/>
  <c r="J109" i="2" s="1"/>
  <c r="W30" i="1"/>
  <c r="W31" i="1"/>
  <c r="AY94" i="1"/>
  <c r="F33" i="2"/>
  <c r="AZ95" i="1" s="1"/>
  <c r="AZ94" i="1" s="1"/>
  <c r="W29" i="1" s="1"/>
  <c r="J33" i="2"/>
  <c r="AV95" i="1" s="1"/>
  <c r="AT95" i="1" s="1"/>
  <c r="R130" i="2" l="1"/>
  <c r="T130" i="2"/>
  <c r="BK130" i="2"/>
  <c r="J130" i="2"/>
  <c r="J96" i="2" s="1"/>
  <c r="AV94" i="1"/>
  <c r="AK29" i="1"/>
  <c r="J30" i="2" l="1"/>
  <c r="AG95" i="1" s="1"/>
  <c r="AG94" i="1" s="1"/>
  <c r="AT94" i="1"/>
  <c r="AN94" i="1" l="1"/>
  <c r="AK26" i="1"/>
  <c r="J39" i="2"/>
  <c r="AN95" i="1"/>
  <c r="AK35" i="1"/>
</calcChain>
</file>

<file path=xl/sharedStrings.xml><?xml version="1.0" encoding="utf-8"?>
<sst xmlns="http://schemas.openxmlformats.org/spreadsheetml/2006/main" count="2192" uniqueCount="488">
  <si>
    <t>Export Komplet</t>
  </si>
  <si>
    <t/>
  </si>
  <si>
    <t>2.0</t>
  </si>
  <si>
    <t>ZAMOK</t>
  </si>
  <si>
    <t>False</t>
  </si>
  <si>
    <t>{4f0564dd-21ea-474d-a7df-24e94ddae377}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</si>
  <si>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</si>
  <si>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</si>
  <si>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</si>
  <si>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</si>
  <si>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</si>
  <si>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</si>
  <si>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</si>
  <si>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</si>
  <si>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</si>
  <si>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</si>
  <si>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</si>
  <si>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Masarykova - přípojka kanalizace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</si>
  <si>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</si>
  <si>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</si>
  <si>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</si>
  <si>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</si>
  <si>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</si>
  <si>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</si>
  <si>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</si>
  <si>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</si>
  <si>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</si>
  <si>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</si>
  <si>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</si>
  <si>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</si>
  <si>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</si>
  <si>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</si>
  <si>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</si>
  <si>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</si>
  <si>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</si>
  <si>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</si>
  <si>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</si>
  <si>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</si>
  <si>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</si>
  <si>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</si>
  <si>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</si>
  <si>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</si>
  <si>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</si>
  <si>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</si>
  <si>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</si>
  <si>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</si>
  <si>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</si>
  <si>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</si>
  <si>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</si>
  <si>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</si>
  <si>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</si>
  <si>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</si>
  <si>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</si>
  <si>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</si>
  <si>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</si>
  <si>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</si>
  <si>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</si>
  <si>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</si>
  <si>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</si>
  <si>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</si>
  <si>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</si>
  <si>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</si>
  <si>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</si>
  <si>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</si>
  <si>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</si>
  <si>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</si>
  <si>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</si>
  <si>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</si>
  <si>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</si>
  <si>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</si>
  <si>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</si>
  <si>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</si>
  <si>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</si>
  <si>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</si>
  <si>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</si>
  <si>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</si>
  <si>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</si>
  <si>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D1_2</t>
  </si>
  <si>
    <t>Přípojka kanalizace</t>
  </si>
  <si>
    <t>STA</t>
  </si>
  <si>
    <t>1</t>
  </si>
  <si>
    <t>{c070e7f9-e30e-4cda-9961-2a71ee0935b6}</t>
  </si>
  <si>
    <t>2</t>
  </si>
  <si>
    <t>KRYCÍ LIST SOUPISU PRACÍ</t>
  </si>
  <si>
    <t>Objekt:</t>
  </si>
  <si>
    <t>D1_2 - Přípojka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</si>
  <si>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</si>
  <si>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</si>
  <si>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</si>
  <si>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</si>
  <si>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</si>
  <si>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</si>
  <si>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</si>
  <si>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</si>
  <si>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</si>
  <si>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</si>
  <si>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</si>
  <si>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</si>
  <si>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</si>
  <si>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</si>
  <si>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</si>
  <si>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</si>
  <si>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764 - Konstrukce klempířské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</si>
  <si>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</si>
  <si>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</si>
  <si>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</si>
  <si>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</si>
  <si>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</si>
  <si>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</si>
  <si>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</si>
  <si>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</si>
  <si>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</si>
  <si>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</si>
  <si>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</si>
  <si>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</si>
  <si>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</si>
  <si>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</si>
  <si>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</si>
  <si>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</si>
  <si>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</si>
  <si>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</si>
  <si>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</si>
  <si>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</si>
  <si>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132354101</t>
  </si>
  <si>
    <t>Hloubení rýh zapažených š do 800 mm v hornině třídy těžitelnosti II skupiny 4 objem do 20 m3 strojně</t>
  </si>
  <si>
    <t>m3</t>
  </si>
  <si>
    <t>CS ÚRS 2022 01</t>
  </si>
  <si>
    <t>4</t>
  </si>
  <si>
    <t>-1541719</t>
  </si>
  <si>
    <t>Online PSC</t>
  </si>
  <si>
    <t>https://podminky.urs.cz/item/CS_URS_2022_01/132354101</t>
  </si>
  <si>
    <t>VV</t>
  </si>
  <si>
    <t>kanalizace</t>
  </si>
  <si>
    <t>20,0*0,8*1,1</t>
  </si>
  <si>
    <t>151101101</t>
  </si>
  <si>
    <t>Zřízení příložného pažení a rozepření stěn rýh hl do 2 m</t>
  </si>
  <si>
    <t>m2</t>
  </si>
  <si>
    <t>1046267925</t>
  </si>
  <si>
    <t>https://podminky.urs.cz/item/CS_URS_2022_01/151101101</t>
  </si>
  <si>
    <t>20,0*2*1,1</t>
  </si>
  <si>
    <t>151101111</t>
  </si>
  <si>
    <t>Odstranění příložného pažení a rozepření stěn rýh hl do 2 m</t>
  </si>
  <si>
    <t>1701076450</t>
  </si>
  <si>
    <t>https://podminky.urs.cz/item/CS_URS_2022_01/151101111</t>
  </si>
  <si>
    <t>162751137</t>
  </si>
  <si>
    <t>Vodorovné přemístění přes 9 000 do 10000 m výkopku/sypaniny z horniny třídy těžitelnosti II skupiny 4 a 5</t>
  </si>
  <si>
    <t>-625318204</t>
  </si>
  <si>
    <t>https://podminky.urs.cz/item/CS_URS_2022_01/162751137</t>
  </si>
  <si>
    <t>17,6-8,0</t>
  </si>
  <si>
    <t>Oprava drenáže</t>
  </si>
  <si>
    <t>10,4*0,5</t>
  </si>
  <si>
    <t>5</t>
  </si>
  <si>
    <t>162751139</t>
  </si>
  <si>
    <t>Příplatek k vodorovnému přemístění výkopku/sypaniny z horniny třídy těžitelnosti II skupiny 4 a 5 ZKD 1000 m přes 10000 m</t>
  </si>
  <si>
    <t>-519935888</t>
  </si>
  <si>
    <t>https://podminky.urs.cz/item/CS_URS_2022_01/162751139</t>
  </si>
  <si>
    <t>14,8*2 'Přepočtené koeficientem množství</t>
  </si>
  <si>
    <t>6</t>
  </si>
  <si>
    <t>167151102</t>
  </si>
  <si>
    <t>Nakládání výkopku z hornin třídy těžitelnosti II skupiny 4 a 5 do 100 m3</t>
  </si>
  <si>
    <t>-195349016</t>
  </si>
  <si>
    <t>https://podminky.urs.cz/item/CS_URS_2022_01/167151102</t>
  </si>
  <si>
    <t>Přebytečná zemina na skládku</t>
  </si>
  <si>
    <t>14,8</t>
  </si>
  <si>
    <t>7</t>
  </si>
  <si>
    <t>171201231</t>
  </si>
  <si>
    <t>Poplatek za uložení zeminy a kamení na recyklační skládce (skládkovné) kód odpadu 17 05 04</t>
  </si>
  <si>
    <t>t</t>
  </si>
  <si>
    <t>-937630571</t>
  </si>
  <si>
    <t>https://podminky.urs.cz/item/CS_URS_2022_01/171201231</t>
  </si>
  <si>
    <t>14,8*2,1</t>
  </si>
  <si>
    <t>8</t>
  </si>
  <si>
    <t>174101101</t>
  </si>
  <si>
    <t>Zásyp jam, šachet rýh nebo kolem objektů sypaninou se zhutněním</t>
  </si>
  <si>
    <t>-759596072</t>
  </si>
  <si>
    <t>https://podminky.urs.cz/item/CS_URS_2022_01/174101101</t>
  </si>
  <si>
    <t>20,0*0,8*0,5</t>
  </si>
  <si>
    <t>9</t>
  </si>
  <si>
    <t>M</t>
  </si>
  <si>
    <t>58343872</t>
  </si>
  <si>
    <t>kamenivo drcené hrubé frakce 8/16</t>
  </si>
  <si>
    <t>643076175</t>
  </si>
  <si>
    <t>Oprava drenáže D2</t>
  </si>
  <si>
    <t>10,4*0,5*2,1</t>
  </si>
  <si>
    <t>10</t>
  </si>
  <si>
    <t>175151101</t>
  </si>
  <si>
    <t>Obsypání potrubí strojně sypaninou bez prohození, uloženou do 3 m</t>
  </si>
  <si>
    <t>242601860</t>
  </si>
  <si>
    <t>https://podminky.urs.cz/item/CS_URS_2022_01/175151101</t>
  </si>
  <si>
    <t>20,0*0,8*0,45</t>
  </si>
  <si>
    <t>11</t>
  </si>
  <si>
    <t>58337303</t>
  </si>
  <si>
    <t>štěrkopísek frakce 0/8</t>
  </si>
  <si>
    <t>-1114120719</t>
  </si>
  <si>
    <t>7,2*2,1 'Přepočtené koeficientem množství</t>
  </si>
  <si>
    <t>12</t>
  </si>
  <si>
    <t>451573111</t>
  </si>
  <si>
    <t>Lože pod potrubí otevřený výkop ze štěrkopísku</t>
  </si>
  <si>
    <t>363099021</t>
  </si>
  <si>
    <t>https://podminky.urs.cz/item/CS_URS_2022_01/451573111</t>
  </si>
  <si>
    <t>Štěrkopísek frakce 0-8 mm</t>
  </si>
  <si>
    <t>.</t>
  </si>
  <si>
    <t>20,0*0,8*0,15</t>
  </si>
  <si>
    <t>13</t>
  </si>
  <si>
    <t>181951114</t>
  </si>
  <si>
    <t>Úprava pláně v hornině třídy těžitelnosti II skupiny 4 a 5 se zhutněním strojně</t>
  </si>
  <si>
    <t>-35254027</t>
  </si>
  <si>
    <t>https://podminky.urs.cz/item/CS_URS_2022_01/181951114</t>
  </si>
  <si>
    <t>Označení D1</t>
  </si>
  <si>
    <t>36,6</t>
  </si>
  <si>
    <t>Zemní práce - přípravné a přidružené práce</t>
  </si>
  <si>
    <t>14</t>
  </si>
  <si>
    <t>113106021</t>
  </si>
  <si>
    <t>Rozebrání dlažeb při překopech komunikací pro pěší z betonových dlaždic ručně</t>
  </si>
  <si>
    <t>1065682123</t>
  </si>
  <si>
    <t>https://podminky.urs.cz/item/CS_URS_2022_01/113106021</t>
  </si>
  <si>
    <t>113107124</t>
  </si>
  <si>
    <t>Odstranění podkladu z kameniva drceného tl přes 300 do 400 mm ručně</t>
  </si>
  <si>
    <t>770161124</t>
  </si>
  <si>
    <t>https://podminky.urs.cz/item/CS_URS_2022_01/113107124</t>
  </si>
  <si>
    <t>Komunikace</t>
  </si>
  <si>
    <t>16</t>
  </si>
  <si>
    <t>564861011</t>
  </si>
  <si>
    <t>Podklad ze štěrkodrtě ŠD plochy do 100 m2 tl 200 mm</t>
  </si>
  <si>
    <t>-1768440089</t>
  </si>
  <si>
    <t>https://podminky.urs.cz/item/CS_URS_2022_01/564861011</t>
  </si>
  <si>
    <t>17</t>
  </si>
  <si>
    <t>564962111</t>
  </si>
  <si>
    <t>Podklad z mechanicky zpevněného kameniva MZK tl 200 mm</t>
  </si>
  <si>
    <t>109289420</t>
  </si>
  <si>
    <t>https://podminky.urs.cz/item/CS_URS_2022_01/564962111</t>
  </si>
  <si>
    <t>18</t>
  </si>
  <si>
    <t>596811120</t>
  </si>
  <si>
    <t>Kladení betonové dlažby komunikací pro pěší do lože z kameniva velikosti do 0,09 m2 pl do 50 m2</t>
  </si>
  <si>
    <t>-1029819715</t>
  </si>
  <si>
    <t>https://podminky.urs.cz/item/CS_URS_2022_01/596811120</t>
  </si>
  <si>
    <t>Použitá stávající dlažba</t>
  </si>
  <si>
    <t>Trubní vedení</t>
  </si>
  <si>
    <t>19</t>
  </si>
  <si>
    <t>830311811</t>
  </si>
  <si>
    <t>Bourání stávajícího kameninového potrubí DN do 150</t>
  </si>
  <si>
    <t>m</t>
  </si>
  <si>
    <t>291542360</t>
  </si>
  <si>
    <t>https://podminky.urs.cz/item/CS_URS_2022_01/830311811</t>
  </si>
  <si>
    <t>20</t>
  </si>
  <si>
    <t>871270310</t>
  </si>
  <si>
    <t>Montáž kanalizačního potrubí hladkého plnostěnného SN 10 z polypropylenu DN 125</t>
  </si>
  <si>
    <t>-1479079220</t>
  </si>
  <si>
    <t>https://podminky.urs.cz/item/CS_URS_2022_01/871270310</t>
  </si>
  <si>
    <t>28617002</t>
  </si>
  <si>
    <t>trubka kanalizační PP plnostěnná třívrstvá DN 125x1000mm SN10</t>
  </si>
  <si>
    <t>-845540555</t>
  </si>
  <si>
    <t>22</t>
  </si>
  <si>
    <t>871310310</t>
  </si>
  <si>
    <t>Montáž kanalizačního potrubí hladkého plnostěnného SN 10 z polypropylenu DN 150</t>
  </si>
  <si>
    <t>1746411490</t>
  </si>
  <si>
    <t>https://podminky.urs.cz/item/CS_URS_2022_01/871310310</t>
  </si>
  <si>
    <t>7+18</t>
  </si>
  <si>
    <t>23</t>
  </si>
  <si>
    <t>28617003</t>
  </si>
  <si>
    <t>trubka kanalizační PP plnostěnná třívrstvá DN 150x1000mm SN10</t>
  </si>
  <si>
    <t>2017715245</t>
  </si>
  <si>
    <t>2+1+2+2</t>
  </si>
  <si>
    <t>24</t>
  </si>
  <si>
    <t>28617011</t>
  </si>
  <si>
    <t>trubka kanalizační PP plnostěnná třívrstvá DN 150x3000mm SN10</t>
  </si>
  <si>
    <t>409259357</t>
  </si>
  <si>
    <t>9+9</t>
  </si>
  <si>
    <t>25</t>
  </si>
  <si>
    <t>877265272R</t>
  </si>
  <si>
    <t>Montáž lapače střešních splavenin z tvrdého PVC-systém KG DN 125</t>
  </si>
  <si>
    <t>kus</t>
  </si>
  <si>
    <t>-1400732244</t>
  </si>
  <si>
    <t>26</t>
  </si>
  <si>
    <t>56231163</t>
  </si>
  <si>
    <t>lapač střešních splavenin se zápachovou klapkou a lapacím košem DN 125/110</t>
  </si>
  <si>
    <t>62285840</t>
  </si>
  <si>
    <t>27</t>
  </si>
  <si>
    <t>877270330</t>
  </si>
  <si>
    <t>Montáž spojek na kanalizačním potrubí z PP trub hladkých plnostěnných DN 125</t>
  </si>
  <si>
    <t>-1736451156</t>
  </si>
  <si>
    <t>https://podminky.urs.cz/item/CS_URS_2022_01/877270330</t>
  </si>
  <si>
    <t>28</t>
  </si>
  <si>
    <t>28612016</t>
  </si>
  <si>
    <t>přechod kanalizační PP KG na kameninové hrdlo DN 160</t>
  </si>
  <si>
    <t>-1002477384</t>
  </si>
  <si>
    <t>29</t>
  </si>
  <si>
    <t>877310310</t>
  </si>
  <si>
    <t>Montáž kolen na kanalizačním potrubí z PP trub hladkých plnostěnných DN 150</t>
  </si>
  <si>
    <t>-313787666</t>
  </si>
  <si>
    <t>https://podminky.urs.cz/item/CS_URS_2022_01/877310310</t>
  </si>
  <si>
    <t>5+2</t>
  </si>
  <si>
    <t>30</t>
  </si>
  <si>
    <t>28611894</t>
  </si>
  <si>
    <t>koleno kanalizační s hrdlem PP 160x45° SN10</t>
  </si>
  <si>
    <t>462589770</t>
  </si>
  <si>
    <t>3+1+1</t>
  </si>
  <si>
    <t>31</t>
  </si>
  <si>
    <t>28611892</t>
  </si>
  <si>
    <t>koleno kanalizační s hrdlem PP 160x30° SN10</t>
  </si>
  <si>
    <t>-275772488</t>
  </si>
  <si>
    <t>1+1</t>
  </si>
  <si>
    <t>32</t>
  </si>
  <si>
    <t>877310320</t>
  </si>
  <si>
    <t>Montáž odboček na kanalizačním potrubí z PP trub hladkých plnostěnných DN 150</t>
  </si>
  <si>
    <t>1382199091</t>
  </si>
  <si>
    <t>https://podminky.urs.cz/item/CS_URS_2022_01/877310320</t>
  </si>
  <si>
    <t>33</t>
  </si>
  <si>
    <t>28617205</t>
  </si>
  <si>
    <t>odbočka kanalizační PP SN16 45° DN 150/150</t>
  </si>
  <si>
    <t>-1694675852</t>
  </si>
  <si>
    <t>34</t>
  </si>
  <si>
    <t>877310330</t>
  </si>
  <si>
    <t>Montáž spojek na kanalizačním potrubí z PP trub hladkých plnostěnných DN 150</t>
  </si>
  <si>
    <t>-1038961875</t>
  </si>
  <si>
    <t>https://podminky.urs.cz/item/CS_URS_2022_01/877310330</t>
  </si>
  <si>
    <t>35</t>
  </si>
  <si>
    <t>28617244</t>
  </si>
  <si>
    <t>redukce kanalizační PP DN 150/125</t>
  </si>
  <si>
    <t>1270421237</t>
  </si>
  <si>
    <t>36</t>
  </si>
  <si>
    <t>892312121</t>
  </si>
  <si>
    <t>Tlaková zkouška vzduchem potrubí DN 150 těsnícím vakem ucpávkovým</t>
  </si>
  <si>
    <t>úsek</t>
  </si>
  <si>
    <t>1694636238</t>
  </si>
  <si>
    <t>https://podminky.urs.cz/item/CS_URS_2022_01/892312121</t>
  </si>
  <si>
    <t>25+2</t>
  </si>
  <si>
    <t>37</t>
  </si>
  <si>
    <t>HZS4222R1</t>
  </si>
  <si>
    <t>Geodetické zaměření inženýrských sítí</t>
  </si>
  <si>
    <t>soubor</t>
  </si>
  <si>
    <t>512</t>
  </si>
  <si>
    <t>-186920675</t>
  </si>
  <si>
    <t>38</t>
  </si>
  <si>
    <t>HZS4222R10</t>
  </si>
  <si>
    <t>Dokumentace skutečného provedení stavby</t>
  </si>
  <si>
    <t>1747965910</t>
  </si>
  <si>
    <t>Ostatní konstrukce a práce, bourání</t>
  </si>
  <si>
    <t>96</t>
  </si>
  <si>
    <t>Bourání konstrukcí</t>
  </si>
  <si>
    <t>39</t>
  </si>
  <si>
    <t>113311171</t>
  </si>
  <si>
    <t>Odstranění geotextilií ze základové spáry</t>
  </si>
  <si>
    <t>-774416157</t>
  </si>
  <si>
    <t>https://podminky.urs.cz/item/CS_URS_2022_01/113311171</t>
  </si>
  <si>
    <t>Označení D2</t>
  </si>
  <si>
    <t>10,4</t>
  </si>
  <si>
    <t>40</t>
  </si>
  <si>
    <t>711131821</t>
  </si>
  <si>
    <t>Odstranění izolace proti zemní vlhkosti svislé</t>
  </si>
  <si>
    <t>289733049</t>
  </si>
  <si>
    <t>https://podminky.urs.cz/item/CS_URS_2022_01/711131821</t>
  </si>
  <si>
    <t>41</t>
  </si>
  <si>
    <t>713130851</t>
  </si>
  <si>
    <t>Odstranění tepelné izolace stěn lepené z polystyrenu tl do 100 mm</t>
  </si>
  <si>
    <t>1161793232</t>
  </si>
  <si>
    <t>https://podminky.urs.cz/item/CS_URS_2022_01/713130851</t>
  </si>
  <si>
    <t>42</t>
  </si>
  <si>
    <t>764004863</t>
  </si>
  <si>
    <t>Demontáž svodu k dalšímu použití</t>
  </si>
  <si>
    <t>1444167015</t>
  </si>
  <si>
    <t>https://podminky.urs.cz/item/CS_URS_2022_01/764004863</t>
  </si>
  <si>
    <t>3,0</t>
  </si>
  <si>
    <t>998</t>
  </si>
  <si>
    <t>Přesun hmot</t>
  </si>
  <si>
    <t>43</t>
  </si>
  <si>
    <t>469973116</t>
  </si>
  <si>
    <t>Poplatek za uložení na skládce (skládkovné) stavebního odpadu směsného kód odpadu 17 09 04</t>
  </si>
  <si>
    <t>-1970168869</t>
  </si>
  <si>
    <t>https://podminky.urs.cz/item/CS_URS_2022_01/469973116</t>
  </si>
  <si>
    <t>44</t>
  </si>
  <si>
    <t>997013511</t>
  </si>
  <si>
    <t>Odvoz suti a vybouraných hmot z meziskládky na skládku do 1 km s naložením a se složením</t>
  </si>
  <si>
    <t>-99316886</t>
  </si>
  <si>
    <t>https://podminky.urs.cz/item/CS_URS_2022_01/997013511</t>
  </si>
  <si>
    <t>45</t>
  </si>
  <si>
    <t>997013509</t>
  </si>
  <si>
    <t>Příplatek k odvozu suti a vybouraných hmot na skládku ZKD 1 km přes 1 km</t>
  </si>
  <si>
    <t>-158754652</t>
  </si>
  <si>
    <t>https://podminky.urs.cz/item/CS_URS_2022_01/997013509</t>
  </si>
  <si>
    <t>0,129*11 'Přepočtené koeficientem množství</t>
  </si>
  <si>
    <t>46</t>
  </si>
  <si>
    <t>997221551</t>
  </si>
  <si>
    <t>Vodorovná doprava suti ze sypkých materiálů do 1 km</t>
  </si>
  <si>
    <t>-95163919</t>
  </si>
  <si>
    <t>https://podminky.urs.cz/item/CS_URS_2022_01/997221551</t>
  </si>
  <si>
    <t>47</t>
  </si>
  <si>
    <t>997221559</t>
  </si>
  <si>
    <t>Příplatek ZKD 1 km u vodorovné dopravy suti ze sypkých materiálů</t>
  </si>
  <si>
    <t>-1864156277</t>
  </si>
  <si>
    <t>https://podminky.urs.cz/item/CS_URS_2022_01/997221559</t>
  </si>
  <si>
    <t>24*11 'Přepočtené koeficientem množství</t>
  </si>
  <si>
    <t>48</t>
  </si>
  <si>
    <t>997221873</t>
  </si>
  <si>
    <t>Poplatek za uložení stavebního odpadu na recyklační skládce (skládkovné) zeminy a kamení zatříděného do Katalogu odpadů pod kódem 17 05 04</t>
  </si>
  <si>
    <t>1149239218</t>
  </si>
  <si>
    <t>https://podminky.urs.cz/item/CS_URS_2022_01/997221873</t>
  </si>
  <si>
    <t>49</t>
  </si>
  <si>
    <t>998223011</t>
  </si>
  <si>
    <t>Přesun hmot pro pozemní komunikace s krytem dlážděným</t>
  </si>
  <si>
    <t>-967899888</t>
  </si>
  <si>
    <t>https://podminky.urs.cz/item/CS_URS_2022_01/998223011</t>
  </si>
  <si>
    <t>50</t>
  </si>
  <si>
    <t>998276101</t>
  </si>
  <si>
    <t>Přesun hmot pro trubní vedení z trub z plastických hmot otevřený výkop</t>
  </si>
  <si>
    <t>-1339248673</t>
  </si>
  <si>
    <t>https://podminky.urs.cz/item/CS_URS_2022_01/998276101</t>
  </si>
  <si>
    <t>PSV</t>
  </si>
  <si>
    <t>Práce a dodávky PSV</t>
  </si>
  <si>
    <t>711</t>
  </si>
  <si>
    <t>Izolace proti vodě, vlhkosti a plynům</t>
  </si>
  <si>
    <t>51</t>
  </si>
  <si>
    <t>711161273</t>
  </si>
  <si>
    <t>Provedení izolace proti zemní vlhkosti svislé z nopové fólie</t>
  </si>
  <si>
    <t>-930188571</t>
  </si>
  <si>
    <t>https://podminky.urs.cz/item/CS_URS_2022_01/711161273</t>
  </si>
  <si>
    <t>52</t>
  </si>
  <si>
    <t>28323005</t>
  </si>
  <si>
    <t>fólie profilovaná (nopová) drenážní HDPE s výškou nopů 8mm</t>
  </si>
  <si>
    <t>-979129900</t>
  </si>
  <si>
    <t>10,4*1,1 'Přepočtené koeficientem množství</t>
  </si>
  <si>
    <t>53</t>
  </si>
  <si>
    <t>919726122</t>
  </si>
  <si>
    <t>Geotextilie pro ochranu, separaci a filtraci netkaná měrná hm přes 200 do 300 g/m2</t>
  </si>
  <si>
    <t>-762403777</t>
  </si>
  <si>
    <t>https://podminky.urs.cz/item/CS_URS_2022_01/919726122</t>
  </si>
  <si>
    <t>54</t>
  </si>
  <si>
    <t>998711201</t>
  </si>
  <si>
    <t>Přesun hmot procentní pro izolace proti vodě, vlhkosti a plynům v objektech v do 6 m</t>
  </si>
  <si>
    <t>%</t>
  </si>
  <si>
    <t>436799142</t>
  </si>
  <si>
    <t>https://podminky.urs.cz/item/CS_URS_2022_01/998711201</t>
  </si>
  <si>
    <t>713</t>
  </si>
  <si>
    <t>Izolace tepelné</t>
  </si>
  <si>
    <t>55</t>
  </si>
  <si>
    <t>713131141</t>
  </si>
  <si>
    <t>Montáž izolace tepelné stěn a základů lepením celoplošně rohoží, pásů, dílců, desek</t>
  </si>
  <si>
    <t>-1756079322</t>
  </si>
  <si>
    <t>https://podminky.urs.cz/item/CS_URS_2022_01/713131141</t>
  </si>
  <si>
    <t>56</t>
  </si>
  <si>
    <t>28376414</t>
  </si>
  <si>
    <t>deska z polystyrénu XPS, hrana polodrážková a hladký povrch 300kPA tl 20mm</t>
  </si>
  <si>
    <t>676686264</t>
  </si>
  <si>
    <t>10,4*1,02 'Přepočtené koeficientem množství</t>
  </si>
  <si>
    <t>57</t>
  </si>
  <si>
    <t>998713201</t>
  </si>
  <si>
    <t>Přesun hmot procentní pro izolace tepelné v objektech v do 6 m</t>
  </si>
  <si>
    <t>1356651734</t>
  </si>
  <si>
    <t>https://podminky.urs.cz/item/CS_URS_2022_01/998713201</t>
  </si>
  <si>
    <t>764</t>
  </si>
  <si>
    <t>Konstrukce klempířské</t>
  </si>
  <si>
    <t>58</t>
  </si>
  <si>
    <t>764508131</t>
  </si>
  <si>
    <t>Montáž kruhového svodu</t>
  </si>
  <si>
    <t>1243876870</t>
  </si>
  <si>
    <t>https://podminky.urs.cz/item/CS_URS_2022_01/764508131</t>
  </si>
  <si>
    <t>Použití stávajícího okapu</t>
  </si>
  <si>
    <t>59</t>
  </si>
  <si>
    <t>764508_R1</t>
  </si>
  <si>
    <t>Úprava kruhového svodu u napojení</t>
  </si>
  <si>
    <t>-943425916</t>
  </si>
  <si>
    <t>60</t>
  </si>
  <si>
    <t>998764201</t>
  </si>
  <si>
    <t>Přesun hmot procentní pro konstrukce klempířské v objektech v do 6 m</t>
  </si>
  <si>
    <t>51088642</t>
  </si>
  <si>
    <t>https://podminky.urs.cz/item/CS_URS_2022_01/998764201</t>
  </si>
  <si>
    <t>VRN</t>
  </si>
  <si>
    <t>Vedlejší rozpočtové náklady</t>
  </si>
  <si>
    <t>VRN9</t>
  </si>
  <si>
    <t>Ostatní náklady</t>
  </si>
  <si>
    <t>61</t>
  </si>
  <si>
    <t>005</t>
  </si>
  <si>
    <t>Provozní vlivy</t>
  </si>
  <si>
    <t>1024</t>
  </si>
  <si>
    <t>216424595</t>
  </si>
  <si>
    <t>62</t>
  </si>
  <si>
    <t>006</t>
  </si>
  <si>
    <t>Vytyčení exitujících inž. sítí</t>
  </si>
  <si>
    <t>-71967518</t>
  </si>
  <si>
    <t>63</t>
  </si>
  <si>
    <t>009</t>
  </si>
  <si>
    <t>Zařízení staveniště, včetně oplocení</t>
  </si>
  <si>
    <t>2083772988</t>
  </si>
  <si>
    <t>64</t>
  </si>
  <si>
    <t>359901211R</t>
  </si>
  <si>
    <t>Monitoring stoky jakékoli výšky</t>
  </si>
  <si>
    <t>hod</t>
  </si>
  <si>
    <t>156637329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</si>
</sst>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13107124" TargetMode="External"/><Relationship Id="rId18" Type="http://schemas.openxmlformats.org/officeDocument/2006/relationships/hyperlink" Target="https://podminky.urs.cz/item/CS_URS_2022_01/871270310" TargetMode="External"/><Relationship Id="rId26" Type="http://schemas.openxmlformats.org/officeDocument/2006/relationships/hyperlink" Target="https://podminky.urs.cz/item/CS_URS_2022_01/711131821" TargetMode="External"/><Relationship Id="rId39" Type="http://schemas.openxmlformats.org/officeDocument/2006/relationships/hyperlink" Target="https://podminky.urs.cz/item/CS_URS_2022_01/998711201" TargetMode="External"/><Relationship Id="rId21" Type="http://schemas.openxmlformats.org/officeDocument/2006/relationships/hyperlink" Target="https://podminky.urs.cz/item/CS_URS_2022_01/877310310" TargetMode="External"/><Relationship Id="rId34" Type="http://schemas.openxmlformats.org/officeDocument/2006/relationships/hyperlink" Target="https://podminky.urs.cz/item/CS_URS_2022_01/997221873" TargetMode="External"/><Relationship Id="rId42" Type="http://schemas.openxmlformats.org/officeDocument/2006/relationships/hyperlink" Target="https://podminky.urs.cz/item/CS_URS_2022_01/764508131" TargetMode="External"/><Relationship Id="rId7" Type="http://schemas.openxmlformats.org/officeDocument/2006/relationships/hyperlink" Target="https://podminky.urs.cz/item/CS_URS_2022_01/171201231" TargetMode="External"/><Relationship Id="rId2" Type="http://schemas.openxmlformats.org/officeDocument/2006/relationships/hyperlink" Target="https://podminky.urs.cz/item/CS_URS_2022_01/151101101" TargetMode="External"/><Relationship Id="rId16" Type="http://schemas.openxmlformats.org/officeDocument/2006/relationships/hyperlink" Target="https://podminky.urs.cz/item/CS_URS_2022_01/596811120" TargetMode="External"/><Relationship Id="rId20" Type="http://schemas.openxmlformats.org/officeDocument/2006/relationships/hyperlink" Target="https://podminky.urs.cz/item/CS_URS_2022_01/877270330" TargetMode="External"/><Relationship Id="rId29" Type="http://schemas.openxmlformats.org/officeDocument/2006/relationships/hyperlink" Target="https://podminky.urs.cz/item/CS_URS_2022_01/469973116" TargetMode="External"/><Relationship Id="rId41" Type="http://schemas.openxmlformats.org/officeDocument/2006/relationships/hyperlink" Target="https://podminky.urs.cz/item/CS_URS_2022_01/998713201" TargetMode="External"/><Relationship Id="rId1" Type="http://schemas.openxmlformats.org/officeDocument/2006/relationships/hyperlink" Target="https://podminky.urs.cz/item/CS_URS_2022_01/132354101" TargetMode="External"/><Relationship Id="rId6" Type="http://schemas.openxmlformats.org/officeDocument/2006/relationships/hyperlink" Target="https://podminky.urs.cz/item/CS_URS_2022_01/167151102" TargetMode="External"/><Relationship Id="rId11" Type="http://schemas.openxmlformats.org/officeDocument/2006/relationships/hyperlink" Target="https://podminky.urs.cz/item/CS_URS_2022_01/181951114" TargetMode="External"/><Relationship Id="rId24" Type="http://schemas.openxmlformats.org/officeDocument/2006/relationships/hyperlink" Target="https://podminky.urs.cz/item/CS_URS_2022_01/892312121" TargetMode="External"/><Relationship Id="rId32" Type="http://schemas.openxmlformats.org/officeDocument/2006/relationships/hyperlink" Target="https://podminky.urs.cz/item/CS_URS_2022_01/997221551" TargetMode="External"/><Relationship Id="rId37" Type="http://schemas.openxmlformats.org/officeDocument/2006/relationships/hyperlink" Target="https://podminky.urs.cz/item/CS_URS_2022_01/711161273" TargetMode="External"/><Relationship Id="rId40" Type="http://schemas.openxmlformats.org/officeDocument/2006/relationships/hyperlink" Target="https://podminky.urs.cz/item/CS_URS_2022_01/713131141" TargetMode="External"/><Relationship Id="rId5" Type="http://schemas.openxmlformats.org/officeDocument/2006/relationships/hyperlink" Target="https://podminky.urs.cz/item/CS_URS_2022_01/162751139" TargetMode="External"/><Relationship Id="rId15" Type="http://schemas.openxmlformats.org/officeDocument/2006/relationships/hyperlink" Target="https://podminky.urs.cz/item/CS_URS_2022_01/564962111" TargetMode="External"/><Relationship Id="rId23" Type="http://schemas.openxmlformats.org/officeDocument/2006/relationships/hyperlink" Target="https://podminky.urs.cz/item/CS_URS_2022_01/877310330" TargetMode="External"/><Relationship Id="rId28" Type="http://schemas.openxmlformats.org/officeDocument/2006/relationships/hyperlink" Target="https://podminky.urs.cz/item/CS_URS_2022_01/764004863" TargetMode="External"/><Relationship Id="rId36" Type="http://schemas.openxmlformats.org/officeDocument/2006/relationships/hyperlink" Target="https://podminky.urs.cz/item/CS_URS_2022_01/998276101" TargetMode="External"/><Relationship Id="rId10" Type="http://schemas.openxmlformats.org/officeDocument/2006/relationships/hyperlink" Target="https://podminky.urs.cz/item/CS_URS_2022_01/451573111" TargetMode="External"/><Relationship Id="rId19" Type="http://schemas.openxmlformats.org/officeDocument/2006/relationships/hyperlink" Target="https://podminky.urs.cz/item/CS_URS_2022_01/871310310" TargetMode="External"/><Relationship Id="rId31" Type="http://schemas.openxmlformats.org/officeDocument/2006/relationships/hyperlink" Target="https://podminky.urs.cz/item/CS_URS_2022_01/997013509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podminky.urs.cz/item/CS_URS_2022_01/162751137" TargetMode="External"/><Relationship Id="rId9" Type="http://schemas.openxmlformats.org/officeDocument/2006/relationships/hyperlink" Target="https://podminky.urs.cz/item/CS_URS_2022_01/175151101" TargetMode="External"/><Relationship Id="rId14" Type="http://schemas.openxmlformats.org/officeDocument/2006/relationships/hyperlink" Target="https://podminky.urs.cz/item/CS_URS_2022_01/564861011" TargetMode="External"/><Relationship Id="rId22" Type="http://schemas.openxmlformats.org/officeDocument/2006/relationships/hyperlink" Target="https://podminky.urs.cz/item/CS_URS_2022_01/877310320" TargetMode="External"/><Relationship Id="rId27" Type="http://schemas.openxmlformats.org/officeDocument/2006/relationships/hyperlink" Target="https://podminky.urs.cz/item/CS_URS_2022_01/713130851" TargetMode="External"/><Relationship Id="rId30" Type="http://schemas.openxmlformats.org/officeDocument/2006/relationships/hyperlink" Target="https://podminky.urs.cz/item/CS_URS_2022_01/997013511" TargetMode="External"/><Relationship Id="rId35" Type="http://schemas.openxmlformats.org/officeDocument/2006/relationships/hyperlink" Target="https://podminky.urs.cz/item/CS_URS_2022_01/998223011" TargetMode="External"/><Relationship Id="rId43" Type="http://schemas.openxmlformats.org/officeDocument/2006/relationships/hyperlink" Target="https://podminky.urs.cz/item/CS_URS_2022_01/998764201" TargetMode="External"/><Relationship Id="rId8" Type="http://schemas.openxmlformats.org/officeDocument/2006/relationships/hyperlink" Target="https://podminky.urs.cz/item/CS_URS_2022_01/174101101" TargetMode="External"/><Relationship Id="rId3" Type="http://schemas.openxmlformats.org/officeDocument/2006/relationships/hyperlink" Target="https://podminky.urs.cz/item/CS_URS_2022_01/151101111" TargetMode="External"/><Relationship Id="rId12" Type="http://schemas.openxmlformats.org/officeDocument/2006/relationships/hyperlink" Target="https://podminky.urs.cz/item/CS_URS_2022_01/113106021" TargetMode="External"/><Relationship Id="rId17" Type="http://schemas.openxmlformats.org/officeDocument/2006/relationships/hyperlink" Target="https://podminky.urs.cz/item/CS_URS_2022_01/830311811" TargetMode="External"/><Relationship Id="rId25" Type="http://schemas.openxmlformats.org/officeDocument/2006/relationships/hyperlink" Target="https://podminky.urs.cz/item/CS_URS_2022_01/113311171" TargetMode="External"/><Relationship Id="rId33" Type="http://schemas.openxmlformats.org/officeDocument/2006/relationships/hyperlink" Target="https://podminky.urs.cz/item/CS_URS_2022_01/997221559" TargetMode="External"/><Relationship Id="rId38" Type="http://schemas.openxmlformats.org/officeDocument/2006/relationships/hyperlink" Target="https://podminky.urs.cz/item/CS_URS_2022_01/919726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87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1"/>
      <c r="AQ5" s="21"/>
      <c r="AR5" s="19"/>
      <c r="BE5" s="265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1"/>
      <c r="AQ6" s="21"/>
      <c r="AR6" s="19"/>
      <c r="BE6" s="266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6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35">
        <v>44915</v>
      </c>
      <c r="AO8" s="21"/>
      <c r="AP8" s="21"/>
      <c r="AQ8" s="21"/>
      <c r="AR8" s="19"/>
      <c r="BE8" s="266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6"/>
      <c r="BS9" s="16" t="s">
        <v>6</v>
      </c>
    </row>
    <row r="10" spans="1:74" s="1" customFormat="1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66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25</v>
      </c>
      <c r="AL11" s="21"/>
      <c r="AM11" s="21"/>
      <c r="AN11" s="26" t="s">
        <v>1</v>
      </c>
      <c r="AO11" s="21"/>
      <c r="AP11" s="21"/>
      <c r="AQ11" s="21"/>
      <c r="AR11" s="19"/>
      <c r="BE11" s="266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6"/>
      <c r="BS12" s="16" t="s">
        <v>6</v>
      </c>
    </row>
    <row r="13" spans="1:74" s="1" customFormat="1" ht="12" customHeight="1">
      <c r="B13" s="20"/>
      <c r="C13" s="21"/>
      <c r="D13" s="28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27</v>
      </c>
      <c r="AO13" s="21"/>
      <c r="AP13" s="21"/>
      <c r="AQ13" s="21"/>
      <c r="AR13" s="19"/>
      <c r="BE13" s="266"/>
      <c r="BS13" s="16" t="s">
        <v>6</v>
      </c>
    </row>
    <row r="14" spans="1:74" ht="12.75">
      <c r="B14" s="20"/>
      <c r="C14" s="21"/>
      <c r="D14" s="21"/>
      <c r="E14" s="271" t="s">
        <v>27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8" t="s">
        <v>25</v>
      </c>
      <c r="AL14" s="21"/>
      <c r="AM14" s="21"/>
      <c r="AN14" s="30" t="s">
        <v>27</v>
      </c>
      <c r="AO14" s="21"/>
      <c r="AP14" s="21"/>
      <c r="AQ14" s="21"/>
      <c r="AR14" s="19"/>
      <c r="BE14" s="266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6"/>
      <c r="BS15" s="16" t="s">
        <v>4</v>
      </c>
    </row>
    <row r="16" spans="1:74" s="1" customFormat="1" ht="12" customHeight="1">
      <c r="B16" s="20"/>
      <c r="C16" s="21"/>
      <c r="D16" s="28" t="s">
        <v>28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66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25</v>
      </c>
      <c r="AL17" s="21"/>
      <c r="AM17" s="21"/>
      <c r="AN17" s="26" t="s">
        <v>1</v>
      </c>
      <c r="AO17" s="21"/>
      <c r="AP17" s="21"/>
      <c r="AQ17" s="21"/>
      <c r="AR17" s="19"/>
      <c r="BE17" s="266"/>
      <c r="BS17" s="16" t="s">
        <v>29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6"/>
      <c r="BS18" s="16" t="s">
        <v>6</v>
      </c>
    </row>
    <row r="19" spans="1:71" s="1" customFormat="1" ht="12" customHeight="1">
      <c r="B19" s="20"/>
      <c r="C19" s="21"/>
      <c r="D19" s="28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66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25</v>
      </c>
      <c r="AL20" s="21"/>
      <c r="AM20" s="21"/>
      <c r="AN20" s="26" t="s">
        <v>1</v>
      </c>
      <c r="AO20" s="21"/>
      <c r="AP20" s="21"/>
      <c r="AQ20" s="21"/>
      <c r="AR20" s="19"/>
      <c r="BE20" s="266"/>
      <c r="BS20" s="16" t="s">
        <v>29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6"/>
    </row>
    <row r="22" spans="1:71" s="1" customFormat="1" ht="12" customHeight="1">
      <c r="B22" s="20"/>
      <c r="C22" s="21"/>
      <c r="D22" s="28" t="s">
        <v>31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6"/>
    </row>
    <row r="23" spans="1:71" s="1" customFormat="1" ht="16.5" customHeight="1">
      <c r="B23" s="20"/>
      <c r="C23" s="21"/>
      <c r="D23" s="21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1"/>
      <c r="AP23" s="21"/>
      <c r="AQ23" s="21"/>
      <c r="AR23" s="19"/>
      <c r="BE23" s="266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6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6"/>
    </row>
    <row r="26" spans="1:71" s="2" customFormat="1" ht="25.9" customHeight="1">
      <c r="A26" s="33"/>
      <c r="B26" s="34"/>
      <c r="C26" s="35"/>
      <c r="D26" s="36" t="s">
        <v>32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4">
        <f>ROUND(AG94,2)</f>
        <v>0</v>
      </c>
      <c r="AL26" s="275"/>
      <c r="AM26" s="275"/>
      <c r="AN26" s="275"/>
      <c r="AO26" s="275"/>
      <c r="AP26" s="35"/>
      <c r="AQ26" s="35"/>
      <c r="AR26" s="38"/>
      <c r="BE26" s="266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6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6" t="s">
        <v>33</v>
      </c>
      <c r="M28" s="276"/>
      <c r="N28" s="276"/>
      <c r="O28" s="276"/>
      <c r="P28" s="276"/>
      <c r="Q28" s="35"/>
      <c r="R28" s="35"/>
      <c r="S28" s="35"/>
      <c r="T28" s="35"/>
      <c r="U28" s="35"/>
      <c r="V28" s="35"/>
      <c r="W28" s="276" t="s">
        <v>34</v>
      </c>
      <c r="X28" s="276"/>
      <c r="Y28" s="276"/>
      <c r="Z28" s="276"/>
      <c r="AA28" s="276"/>
      <c r="AB28" s="276"/>
      <c r="AC28" s="276"/>
      <c r="AD28" s="276"/>
      <c r="AE28" s="276"/>
      <c r="AF28" s="35"/>
      <c r="AG28" s="35"/>
      <c r="AH28" s="35"/>
      <c r="AI28" s="35"/>
      <c r="AJ28" s="35"/>
      <c r="AK28" s="276" t="s">
        <v>35</v>
      </c>
      <c r="AL28" s="276"/>
      <c r="AM28" s="276"/>
      <c r="AN28" s="276"/>
      <c r="AO28" s="276"/>
      <c r="AP28" s="35"/>
      <c r="AQ28" s="35"/>
      <c r="AR28" s="38"/>
      <c r="BE28" s="266"/>
    </row>
    <row r="29" spans="1:71" s="3" customFormat="1" ht="14.45" customHeight="1">
      <c r="B29" s="39"/>
      <c r="C29" s="40"/>
      <c r="D29" s="28" t="s">
        <v>36</v>
      </c>
      <c r="E29" s="40"/>
      <c r="F29" s="28" t="s">
        <v>37</v>
      </c>
      <c r="G29" s="40"/>
      <c r="H29" s="40"/>
      <c r="I29" s="40"/>
      <c r="J29" s="40"/>
      <c r="K29" s="40"/>
      <c r="L29" s="260">
        <v>0.21</v>
      </c>
      <c r="M29" s="259"/>
      <c r="N29" s="259"/>
      <c r="O29" s="259"/>
      <c r="P29" s="259"/>
      <c r="Q29" s="40"/>
      <c r="R29" s="40"/>
      <c r="S29" s="40"/>
      <c r="T29" s="40"/>
      <c r="U29" s="40"/>
      <c r="V29" s="40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40"/>
      <c r="AG29" s="40"/>
      <c r="AH29" s="40"/>
      <c r="AI29" s="40"/>
      <c r="AJ29" s="40"/>
      <c r="AK29" s="258">
        <f>ROUND(AV94, 2)</f>
        <v>0</v>
      </c>
      <c r="AL29" s="259"/>
      <c r="AM29" s="259"/>
      <c r="AN29" s="259"/>
      <c r="AO29" s="259"/>
      <c r="AP29" s="40"/>
      <c r="AQ29" s="40"/>
      <c r="AR29" s="41"/>
      <c r="BE29" s="267"/>
    </row>
    <row r="30" spans="1:71" s="3" customFormat="1" ht="14.45" customHeight="1">
      <c r="B30" s="39"/>
      <c r="C30" s="40"/>
      <c r="D30" s="40"/>
      <c r="E30" s="40"/>
      <c r="F30" s="28" t="s">
        <v>38</v>
      </c>
      <c r="G30" s="40"/>
      <c r="H30" s="40"/>
      <c r="I30" s="40"/>
      <c r="J30" s="40"/>
      <c r="K30" s="40"/>
      <c r="L30" s="260">
        <v>0.15</v>
      </c>
      <c r="M30" s="259"/>
      <c r="N30" s="259"/>
      <c r="O30" s="259"/>
      <c r="P30" s="259"/>
      <c r="Q30" s="40"/>
      <c r="R30" s="40"/>
      <c r="S30" s="40"/>
      <c r="T30" s="40"/>
      <c r="U30" s="40"/>
      <c r="V30" s="40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0"/>
      <c r="AG30" s="40"/>
      <c r="AH30" s="40"/>
      <c r="AI30" s="40"/>
      <c r="AJ30" s="40"/>
      <c r="AK30" s="258">
        <f>ROUND(AW94, 2)</f>
        <v>0</v>
      </c>
      <c r="AL30" s="259"/>
      <c r="AM30" s="259"/>
      <c r="AN30" s="259"/>
      <c r="AO30" s="259"/>
      <c r="AP30" s="40"/>
      <c r="AQ30" s="40"/>
      <c r="AR30" s="41"/>
      <c r="BE30" s="267"/>
    </row>
    <row r="31" spans="1:71" s="3" customFormat="1" ht="14.45" hidden="1" customHeight="1">
      <c r="B31" s="39"/>
      <c r="C31" s="40"/>
      <c r="D31" s="40"/>
      <c r="E31" s="40"/>
      <c r="F31" s="28" t="s">
        <v>39</v>
      </c>
      <c r="G31" s="40"/>
      <c r="H31" s="40"/>
      <c r="I31" s="40"/>
      <c r="J31" s="40"/>
      <c r="K31" s="40"/>
      <c r="L31" s="260">
        <v>0.21</v>
      </c>
      <c r="M31" s="259"/>
      <c r="N31" s="259"/>
      <c r="O31" s="259"/>
      <c r="P31" s="259"/>
      <c r="Q31" s="40"/>
      <c r="R31" s="40"/>
      <c r="S31" s="40"/>
      <c r="T31" s="40"/>
      <c r="U31" s="40"/>
      <c r="V31" s="40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0"/>
      <c r="AG31" s="40"/>
      <c r="AH31" s="40"/>
      <c r="AI31" s="40"/>
      <c r="AJ31" s="40"/>
      <c r="AK31" s="258">
        <v>0</v>
      </c>
      <c r="AL31" s="259"/>
      <c r="AM31" s="259"/>
      <c r="AN31" s="259"/>
      <c r="AO31" s="259"/>
      <c r="AP31" s="40"/>
      <c r="AQ31" s="40"/>
      <c r="AR31" s="41"/>
      <c r="BE31" s="267"/>
    </row>
    <row r="32" spans="1:71" s="3" customFormat="1" ht="14.45" hidden="1" customHeight="1">
      <c r="B32" s="39"/>
      <c r="C32" s="40"/>
      <c r="D32" s="40"/>
      <c r="E32" s="40"/>
      <c r="F32" s="28" t="s">
        <v>40</v>
      </c>
      <c r="G32" s="40"/>
      <c r="H32" s="40"/>
      <c r="I32" s="40"/>
      <c r="J32" s="40"/>
      <c r="K32" s="40"/>
      <c r="L32" s="260">
        <v>0.15</v>
      </c>
      <c r="M32" s="259"/>
      <c r="N32" s="259"/>
      <c r="O32" s="259"/>
      <c r="P32" s="259"/>
      <c r="Q32" s="40"/>
      <c r="R32" s="40"/>
      <c r="S32" s="40"/>
      <c r="T32" s="40"/>
      <c r="U32" s="40"/>
      <c r="V32" s="40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0"/>
      <c r="AG32" s="40"/>
      <c r="AH32" s="40"/>
      <c r="AI32" s="40"/>
      <c r="AJ32" s="40"/>
      <c r="AK32" s="258">
        <v>0</v>
      </c>
      <c r="AL32" s="259"/>
      <c r="AM32" s="259"/>
      <c r="AN32" s="259"/>
      <c r="AO32" s="259"/>
      <c r="AP32" s="40"/>
      <c r="AQ32" s="40"/>
      <c r="AR32" s="41"/>
      <c r="BE32" s="267"/>
    </row>
    <row r="33" spans="1:57" s="3" customFormat="1" ht="14.45" hidden="1" customHeight="1">
      <c r="B33" s="39"/>
      <c r="C33" s="40"/>
      <c r="D33" s="40"/>
      <c r="E33" s="40"/>
      <c r="F33" s="28" t="s">
        <v>41</v>
      </c>
      <c r="G33" s="40"/>
      <c r="H33" s="40"/>
      <c r="I33" s="40"/>
      <c r="J33" s="40"/>
      <c r="K33" s="40"/>
      <c r="L33" s="260">
        <v>0</v>
      </c>
      <c r="M33" s="259"/>
      <c r="N33" s="259"/>
      <c r="O33" s="259"/>
      <c r="P33" s="259"/>
      <c r="Q33" s="40"/>
      <c r="R33" s="40"/>
      <c r="S33" s="40"/>
      <c r="T33" s="40"/>
      <c r="U33" s="40"/>
      <c r="V33" s="40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0"/>
      <c r="AG33" s="40"/>
      <c r="AH33" s="40"/>
      <c r="AI33" s="40"/>
      <c r="AJ33" s="40"/>
      <c r="AK33" s="258">
        <v>0</v>
      </c>
      <c r="AL33" s="259"/>
      <c r="AM33" s="259"/>
      <c r="AN33" s="259"/>
      <c r="AO33" s="259"/>
      <c r="AP33" s="40"/>
      <c r="AQ33" s="40"/>
      <c r="AR33" s="41"/>
      <c r="BE33" s="267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6"/>
    </row>
    <row r="35" spans="1:57" s="2" customFormat="1" ht="25.9" customHeight="1">
      <c r="A35" s="33"/>
      <c r="B35" s="34"/>
      <c r="C35" s="42"/>
      <c r="D35" s="43" t="s">
        <v>42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43</v>
      </c>
      <c r="U35" s="44"/>
      <c r="V35" s="44"/>
      <c r="W35" s="44"/>
      <c r="X35" s="261" t="s">
        <v>44</v>
      </c>
      <c r="Y35" s="262"/>
      <c r="Z35" s="262"/>
      <c r="AA35" s="262"/>
      <c r="AB35" s="262"/>
      <c r="AC35" s="44"/>
      <c r="AD35" s="44"/>
      <c r="AE35" s="44"/>
      <c r="AF35" s="44"/>
      <c r="AG35" s="44"/>
      <c r="AH35" s="44"/>
      <c r="AI35" s="44"/>
      <c r="AJ35" s="44"/>
      <c r="AK35" s="263">
        <f>SUM(AK26:AK33)</f>
        <v>0</v>
      </c>
      <c r="AL35" s="262"/>
      <c r="AM35" s="262"/>
      <c r="AN35" s="262"/>
      <c r="AO35" s="264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45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46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47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48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47</v>
      </c>
      <c r="AI60" s="37"/>
      <c r="AJ60" s="37"/>
      <c r="AK60" s="37"/>
      <c r="AL60" s="37"/>
      <c r="AM60" s="51" t="s">
        <v>48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49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50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47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48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47</v>
      </c>
      <c r="AI75" s="37"/>
      <c r="AJ75" s="37"/>
      <c r="AK75" s="37"/>
      <c r="AL75" s="37"/>
      <c r="AM75" s="51" t="s">
        <v>48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51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3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7" t="str">
        <f>K6</f>
        <v>ZŠ Masarykova - přípojka kanalizace</v>
      </c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9">
        <f>IF(AN8= "","",AN8)</f>
        <v>44915</v>
      </c>
      <c r="AN87" s="249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28</v>
      </c>
      <c r="AJ89" s="35"/>
      <c r="AK89" s="35"/>
      <c r="AL89" s="35"/>
      <c r="AM89" s="250" t="str">
        <f>IF(E17="","",E17)</f>
        <v xml:space="preserve"> </v>
      </c>
      <c r="AN89" s="251"/>
      <c r="AO89" s="251"/>
      <c r="AP89" s="251"/>
      <c r="AQ89" s="35"/>
      <c r="AR89" s="38"/>
      <c r="AS89" s="252" t="s">
        <v>52</v>
      </c>
      <c r="AT89" s="253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26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30</v>
      </c>
      <c r="AJ90" s="35"/>
      <c r="AK90" s="35"/>
      <c r="AL90" s="35"/>
      <c r="AM90" s="250" t="str">
        <f>IF(E20="","",E20)</f>
        <v xml:space="preserve"> </v>
      </c>
      <c r="AN90" s="251"/>
      <c r="AO90" s="251"/>
      <c r="AP90" s="251"/>
      <c r="AQ90" s="35"/>
      <c r="AR90" s="38"/>
      <c r="AS90" s="254"/>
      <c r="AT90" s="255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6"/>
      <c r="AT91" s="257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37" t="s">
        <v>53</v>
      </c>
      <c r="D92" s="238"/>
      <c r="E92" s="238"/>
      <c r="F92" s="238"/>
      <c r="G92" s="238"/>
      <c r="H92" s="72"/>
      <c r="I92" s="239" t="s">
        <v>54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0" t="s">
        <v>55</v>
      </c>
      <c r="AH92" s="238"/>
      <c r="AI92" s="238"/>
      <c r="AJ92" s="238"/>
      <c r="AK92" s="238"/>
      <c r="AL92" s="238"/>
      <c r="AM92" s="238"/>
      <c r="AN92" s="239" t="s">
        <v>56</v>
      </c>
      <c r="AO92" s="238"/>
      <c r="AP92" s="241"/>
      <c r="AQ92" s="73" t="s">
        <v>57</v>
      </c>
      <c r="AR92" s="38"/>
      <c r="AS92" s="74" t="s">
        <v>58</v>
      </c>
      <c r="AT92" s="75" t="s">
        <v>59</v>
      </c>
      <c r="AU92" s="75" t="s">
        <v>60</v>
      </c>
      <c r="AV92" s="75" t="s">
        <v>61</v>
      </c>
      <c r="AW92" s="75" t="s">
        <v>62</v>
      </c>
      <c r="AX92" s="75" t="s">
        <v>63</v>
      </c>
      <c r="AY92" s="75" t="s">
        <v>64</v>
      </c>
      <c r="AZ92" s="75" t="s">
        <v>65</v>
      </c>
      <c r="BA92" s="75" t="s">
        <v>66</v>
      </c>
      <c r="BB92" s="75" t="s">
        <v>67</v>
      </c>
      <c r="BC92" s="75" t="s">
        <v>68</v>
      </c>
      <c r="BD92" s="76" t="s">
        <v>69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70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45">
        <f>ROUND(AG95,2)</f>
        <v>0</v>
      </c>
      <c r="AH94" s="245"/>
      <c r="AI94" s="245"/>
      <c r="AJ94" s="245"/>
      <c r="AK94" s="245"/>
      <c r="AL94" s="245"/>
      <c r="AM94" s="245"/>
      <c r="AN94" s="246">
        <f>SUM(AG94,AT94)</f>
        <v>0</v>
      </c>
      <c r="AO94" s="246"/>
      <c r="AP94" s="246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71</v>
      </c>
      <c r="BT94" s="90" t="s">
        <v>72</v>
      </c>
      <c r="BU94" s="91" t="s">
        <v>73</v>
      </c>
      <c r="BV94" s="90" t="s">
        <v>74</v>
      </c>
      <c r="BW94" s="90" t="s">
        <v>5</v>
      </c>
      <c r="BX94" s="90" t="s">
        <v>75</v>
      </c>
      <c r="CL94" s="90" t="s">
        <v>1</v>
      </c>
    </row>
    <row r="95" spans="1:91" s="7" customFormat="1" ht="16.5" customHeight="1">
      <c r="A95" s="92" t="s">
        <v>76</v>
      </c>
      <c r="B95" s="93"/>
      <c r="C95" s="94"/>
      <c r="D95" s="244" t="s">
        <v>77</v>
      </c>
      <c r="E95" s="244"/>
      <c r="F95" s="244"/>
      <c r="G95" s="244"/>
      <c r="H95" s="244"/>
      <c r="I95" s="95"/>
      <c r="J95" s="244" t="s">
        <v>78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2">
        <f>'D1_2 - Přípojka kanalizace'!J30</f>
        <v>0</v>
      </c>
      <c r="AH95" s="243"/>
      <c r="AI95" s="243"/>
      <c r="AJ95" s="243"/>
      <c r="AK95" s="243"/>
      <c r="AL95" s="243"/>
      <c r="AM95" s="243"/>
      <c r="AN95" s="242">
        <f>SUM(AG95,AT95)</f>
        <v>0</v>
      </c>
      <c r="AO95" s="243"/>
      <c r="AP95" s="243"/>
      <c r="AQ95" s="96" t="s">
        <v>79</v>
      </c>
      <c r="AR95" s="97"/>
      <c r="AS95" s="98">
        <v>0</v>
      </c>
      <c r="AT95" s="99">
        <f>ROUND(SUM(AV95:AW95),2)</f>
        <v>0</v>
      </c>
      <c r="AU95" s="100">
        <f>'D1_2 - Přípojka kanalizace'!P130</f>
        <v>0</v>
      </c>
      <c r="AV95" s="99">
        <f>'D1_2 - Přípojka kanalizace'!J33</f>
        <v>0</v>
      </c>
      <c r="AW95" s="99">
        <f>'D1_2 - Přípojka kanalizace'!J34</f>
        <v>0</v>
      </c>
      <c r="AX95" s="99">
        <f>'D1_2 - Přípojka kanalizace'!J35</f>
        <v>0</v>
      </c>
      <c r="AY95" s="99">
        <f>'D1_2 - Přípojka kanalizace'!J36</f>
        <v>0</v>
      </c>
      <c r="AZ95" s="99">
        <f>'D1_2 - Přípojka kanalizace'!F33</f>
        <v>0</v>
      </c>
      <c r="BA95" s="99">
        <f>'D1_2 - Přípojka kanalizace'!F34</f>
        <v>0</v>
      </c>
      <c r="BB95" s="99">
        <f>'D1_2 - Přípojka kanalizace'!F35</f>
        <v>0</v>
      </c>
      <c r="BC95" s="99">
        <f>'D1_2 - Přípojka kanalizace'!F36</f>
        <v>0</v>
      </c>
      <c r="BD95" s="101">
        <f>'D1_2 - Přípojka kanalizace'!F37</f>
        <v>0</v>
      </c>
      <c r="BT95" s="102" t="s">
        <v>80</v>
      </c>
      <c r="BV95" s="102" t="s">
        <v>74</v>
      </c>
      <c r="BW95" s="102" t="s">
        <v>81</v>
      </c>
      <c r="BX95" s="102" t="s">
        <v>5</v>
      </c>
      <c r="CL95" s="102" t="s">
        <v>1</v>
      </c>
      <c r="CM95" s="102" t="s">
        <v>82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E9kghv/WcXiIaPJgT2PQed04cARm+OGlEa6A17hhnfHosBFdnPEj0TMlrNFJD4QLoI8AR/WLygmHzg5NmPlzIw==" saltValue="fMt05Wy3XwS1e7Q5H1wMn2f90+JF1M5MG32l7uzem8+aeaGKFHDpiGpyOlJ238u3ekk4laAVYHZtnOOnndcuO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D1_2 - Přípojka kanaliz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9"/>
  <sheetViews>
    <sheetView showGridLines="0" tabSelected="1" topLeftCell="A31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6" t="s">
        <v>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82</v>
      </c>
    </row>
    <row r="4" spans="1:46" s="1" customFormat="1" ht="24.95" customHeight="1">
      <c r="B4" s="19"/>
      <c r="D4" s="105" t="s">
        <v>83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80" t="str">
        <f>'Rekapitulace stavby'!K6</f>
        <v>ZŠ Masarykova - přípojka kanalizace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07" t="s">
        <v>84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85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>
        <f>'Rekapitulace stavby'!AN8</f>
        <v>44915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23</v>
      </c>
      <c r="E14" s="33"/>
      <c r="F14" s="33"/>
      <c r="G14" s="33"/>
      <c r="H14" s="33"/>
      <c r="I14" s="107" t="s">
        <v>24</v>
      </c>
      <c r="J14" s="108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tr">
        <f>IF('Rekapitulace stavby'!E11="","",'Rekapitulace stavby'!E11)</f>
        <v xml:space="preserve"> </v>
      </c>
      <c r="F15" s="33"/>
      <c r="G15" s="33"/>
      <c r="H15" s="33"/>
      <c r="I15" s="107" t="s">
        <v>25</v>
      </c>
      <c r="J15" s="108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26</v>
      </c>
      <c r="E17" s="33"/>
      <c r="F17" s="33"/>
      <c r="G17" s="33"/>
      <c r="H17" s="33"/>
      <c r="I17" s="107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07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28</v>
      </c>
      <c r="E20" s="33"/>
      <c r="F20" s="33"/>
      <c r="G20" s="33"/>
      <c r="H20" s="33"/>
      <c r="I20" s="107" t="s">
        <v>24</v>
      </c>
      <c r="J20" s="108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tr">
        <f>IF('Rekapitulace stavby'!E17="","",'Rekapitulace stavby'!E17)</f>
        <v xml:space="preserve"> </v>
      </c>
      <c r="F21" s="33"/>
      <c r="G21" s="33"/>
      <c r="H21" s="33"/>
      <c r="I21" s="107" t="s">
        <v>25</v>
      </c>
      <c r="J21" s="108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30</v>
      </c>
      <c r="E23" s="33"/>
      <c r="F23" s="33"/>
      <c r="G23" s="33"/>
      <c r="H23" s="33"/>
      <c r="I23" s="107" t="s">
        <v>24</v>
      </c>
      <c r="J23" s="108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tr">
        <f>IF('Rekapitulace stavby'!E20="","",'Rekapitulace stavby'!E20)</f>
        <v xml:space="preserve"> </v>
      </c>
      <c r="F24" s="33"/>
      <c r="G24" s="33"/>
      <c r="H24" s="33"/>
      <c r="I24" s="107" t="s">
        <v>25</v>
      </c>
      <c r="J24" s="108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31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86" t="s">
        <v>1</v>
      </c>
      <c r="F27" s="286"/>
      <c r="G27" s="286"/>
      <c r="H27" s="28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32</v>
      </c>
      <c r="E30" s="33"/>
      <c r="F30" s="33"/>
      <c r="G30" s="33"/>
      <c r="H30" s="33"/>
      <c r="I30" s="33"/>
      <c r="J30" s="115">
        <f>ROUND(J130,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34</v>
      </c>
      <c r="G32" s="33"/>
      <c r="H32" s="33"/>
      <c r="I32" s="116" t="s">
        <v>33</v>
      </c>
      <c r="J32" s="116" t="s">
        <v>35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36</v>
      </c>
      <c r="E33" s="107" t="s">
        <v>37</v>
      </c>
      <c r="F33" s="118">
        <f>ROUND((SUM(BE130:BE328)),  2)</f>
        <v>0</v>
      </c>
      <c r="G33" s="33"/>
      <c r="H33" s="33"/>
      <c r="I33" s="119">
        <v>0.21</v>
      </c>
      <c r="J33" s="118">
        <f>ROUND(((SUM(BE130:BE328))*I33),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38</v>
      </c>
      <c r="F34" s="118">
        <f>ROUND((SUM(BF130:BF328)),  2)</f>
        <v>0</v>
      </c>
      <c r="G34" s="33"/>
      <c r="H34" s="33"/>
      <c r="I34" s="119">
        <v>0.15</v>
      </c>
      <c r="J34" s="118">
        <f>ROUND(((SUM(BF130:BF328))*I34),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39</v>
      </c>
      <c r="F35" s="118">
        <f>ROUND((SUM(BG130:BG328)),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40</v>
      </c>
      <c r="F36" s="118">
        <f>ROUND((SUM(BH130:BH328)),  2)</f>
        <v>0</v>
      </c>
      <c r="G36" s="33"/>
      <c r="H36" s="33"/>
      <c r="I36" s="119">
        <v>0.15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41</v>
      </c>
      <c r="F37" s="118">
        <f>ROUND((SUM(BI130:BI328)),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42</v>
      </c>
      <c r="E39" s="122"/>
      <c r="F39" s="122"/>
      <c r="G39" s="123" t="s">
        <v>43</v>
      </c>
      <c r="H39" s="124" t="s">
        <v>44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45</v>
      </c>
      <c r="E50" s="128"/>
      <c r="F50" s="128"/>
      <c r="G50" s="127" t="s">
        <v>46</v>
      </c>
      <c r="H50" s="128"/>
      <c r="I50" s="128"/>
      <c r="J50" s="128"/>
      <c r="K50" s="12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29" t="s">
        <v>47</v>
      </c>
      <c r="E61" s="130"/>
      <c r="F61" s="131" t="s">
        <v>48</v>
      </c>
      <c r="G61" s="129" t="s">
        <v>47</v>
      </c>
      <c r="H61" s="130"/>
      <c r="I61" s="130"/>
      <c r="J61" s="132" t="s">
        <v>48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27" t="s">
        <v>49</v>
      </c>
      <c r="E65" s="133"/>
      <c r="F65" s="133"/>
      <c r="G65" s="127" t="s">
        <v>50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29" t="s">
        <v>47</v>
      </c>
      <c r="E76" s="130"/>
      <c r="F76" s="131" t="s">
        <v>48</v>
      </c>
      <c r="G76" s="129" t="s">
        <v>47</v>
      </c>
      <c r="H76" s="130"/>
      <c r="I76" s="130"/>
      <c r="J76" s="132" t="s">
        <v>48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78" t="str">
        <f>E7</f>
        <v>ZŠ Masarykova - přípojka kanalizace</v>
      </c>
      <c r="F85" s="279"/>
      <c r="G85" s="279"/>
      <c r="H85" s="27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47" t="str">
        <f>E9</f>
        <v>D1_2 - Přípojka kanalizace</v>
      </c>
      <c r="F87" s="277"/>
      <c r="G87" s="277"/>
      <c r="H87" s="27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44915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8" t="s">
        <v>87</v>
      </c>
      <c r="D94" s="139"/>
      <c r="E94" s="139"/>
      <c r="F94" s="139"/>
      <c r="G94" s="139"/>
      <c r="H94" s="139"/>
      <c r="I94" s="139"/>
      <c r="J94" s="140" t="s">
        <v>88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1" t="s">
        <v>89</v>
      </c>
      <c r="D96" s="35"/>
      <c r="E96" s="35"/>
      <c r="F96" s="35"/>
      <c r="G96" s="35"/>
      <c r="H96" s="35"/>
      <c r="I96" s="35"/>
      <c r="J96" s="83">
        <f>J130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90</v>
      </c>
    </row>
    <row r="97" spans="1:31" s="9" customFormat="1" ht="24.95" customHeight="1">
      <c r="B97" s="142"/>
      <c r="C97" s="143"/>
      <c r="D97" s="144" t="s">
        <v>91</v>
      </c>
      <c r="E97" s="145"/>
      <c r="F97" s="145"/>
      <c r="G97" s="145"/>
      <c r="H97" s="145"/>
      <c r="I97" s="145"/>
      <c r="J97" s="146">
        <f>J131</f>
        <v>0</v>
      </c>
      <c r="K97" s="143"/>
      <c r="L97" s="147"/>
    </row>
    <row r="98" spans="1:31" s="10" customFormat="1" ht="19.899999999999999" customHeight="1">
      <c r="B98" s="148"/>
      <c r="C98" s="149"/>
      <c r="D98" s="150" t="s">
        <v>92</v>
      </c>
      <c r="E98" s="151"/>
      <c r="F98" s="151"/>
      <c r="G98" s="151"/>
      <c r="H98" s="151"/>
      <c r="I98" s="151"/>
      <c r="J98" s="152">
        <f>J132</f>
        <v>0</v>
      </c>
      <c r="K98" s="149"/>
      <c r="L98" s="153"/>
    </row>
    <row r="99" spans="1:31" s="10" customFormat="1" ht="19.899999999999999" customHeight="1">
      <c r="B99" s="148"/>
      <c r="C99" s="149"/>
      <c r="D99" s="150" t="s">
        <v>93</v>
      </c>
      <c r="E99" s="151"/>
      <c r="F99" s="151"/>
      <c r="G99" s="151"/>
      <c r="H99" s="151"/>
      <c r="I99" s="151"/>
      <c r="J99" s="152">
        <f>J181</f>
        <v>0</v>
      </c>
      <c r="K99" s="149"/>
      <c r="L99" s="153"/>
    </row>
    <row r="100" spans="1:31" s="10" customFormat="1" ht="19.899999999999999" customHeight="1">
      <c r="B100" s="148"/>
      <c r="C100" s="149"/>
      <c r="D100" s="150" t="s">
        <v>94</v>
      </c>
      <c r="E100" s="151"/>
      <c r="F100" s="151"/>
      <c r="G100" s="151"/>
      <c r="H100" s="151"/>
      <c r="I100" s="151"/>
      <c r="J100" s="152">
        <f>J190</f>
        <v>0</v>
      </c>
      <c r="K100" s="149"/>
      <c r="L100" s="153"/>
    </row>
    <row r="101" spans="1:31" s="10" customFormat="1" ht="19.899999999999999" customHeight="1">
      <c r="B101" s="148"/>
      <c r="C101" s="149"/>
      <c r="D101" s="150" t="s">
        <v>95</v>
      </c>
      <c r="E101" s="151"/>
      <c r="F101" s="151"/>
      <c r="G101" s="151"/>
      <c r="H101" s="151"/>
      <c r="I101" s="151"/>
      <c r="J101" s="152">
        <f>J205</f>
        <v>0</v>
      </c>
      <c r="K101" s="149"/>
      <c r="L101" s="153"/>
    </row>
    <row r="102" spans="1:31" s="10" customFormat="1" ht="19.899999999999999" customHeight="1">
      <c r="B102" s="148"/>
      <c r="C102" s="149"/>
      <c r="D102" s="150" t="s">
        <v>96</v>
      </c>
      <c r="E102" s="151"/>
      <c r="F102" s="151"/>
      <c r="G102" s="151"/>
      <c r="H102" s="151"/>
      <c r="I102" s="151"/>
      <c r="J102" s="152">
        <f>J254</f>
        <v>0</v>
      </c>
      <c r="K102" s="149"/>
      <c r="L102" s="153"/>
    </row>
    <row r="103" spans="1:31" s="10" customFormat="1" ht="14.85" customHeight="1">
      <c r="B103" s="148"/>
      <c r="C103" s="149"/>
      <c r="D103" s="150" t="s">
        <v>97</v>
      </c>
      <c r="E103" s="151"/>
      <c r="F103" s="151"/>
      <c r="G103" s="151"/>
      <c r="H103" s="151"/>
      <c r="I103" s="151"/>
      <c r="J103" s="152">
        <f>J255</f>
        <v>0</v>
      </c>
      <c r="K103" s="149"/>
      <c r="L103" s="153"/>
    </row>
    <row r="104" spans="1:31" s="10" customFormat="1" ht="19.899999999999999" customHeight="1">
      <c r="B104" s="148"/>
      <c r="C104" s="149"/>
      <c r="D104" s="150" t="s">
        <v>98</v>
      </c>
      <c r="E104" s="151"/>
      <c r="F104" s="151"/>
      <c r="G104" s="151"/>
      <c r="H104" s="151"/>
      <c r="I104" s="151"/>
      <c r="J104" s="152">
        <f>J271</f>
        <v>0</v>
      </c>
      <c r="K104" s="149"/>
      <c r="L104" s="153"/>
    </row>
    <row r="105" spans="1:31" s="9" customFormat="1" ht="24.95" customHeight="1">
      <c r="B105" s="142"/>
      <c r="C105" s="143"/>
      <c r="D105" s="144" t="s">
        <v>99</v>
      </c>
      <c r="E105" s="145"/>
      <c r="F105" s="145"/>
      <c r="G105" s="145"/>
      <c r="H105" s="145"/>
      <c r="I105" s="145"/>
      <c r="J105" s="146">
        <f>J290</f>
        <v>0</v>
      </c>
      <c r="K105" s="143"/>
      <c r="L105" s="147"/>
    </row>
    <row r="106" spans="1:31" s="10" customFormat="1" ht="19.899999999999999" customHeight="1">
      <c r="B106" s="148"/>
      <c r="C106" s="149"/>
      <c r="D106" s="150" t="s">
        <v>100</v>
      </c>
      <c r="E106" s="151"/>
      <c r="F106" s="151"/>
      <c r="G106" s="151"/>
      <c r="H106" s="151"/>
      <c r="I106" s="151"/>
      <c r="J106" s="152">
        <f>J291</f>
        <v>0</v>
      </c>
      <c r="K106" s="149"/>
      <c r="L106" s="153"/>
    </row>
    <row r="107" spans="1:31" s="10" customFormat="1" ht="19.899999999999999" customHeight="1">
      <c r="B107" s="148"/>
      <c r="C107" s="149"/>
      <c r="D107" s="150" t="s">
        <v>101</v>
      </c>
      <c r="E107" s="151"/>
      <c r="F107" s="151"/>
      <c r="G107" s="151"/>
      <c r="H107" s="151"/>
      <c r="I107" s="151"/>
      <c r="J107" s="152">
        <f>J304</f>
        <v>0</v>
      </c>
      <c r="K107" s="149"/>
      <c r="L107" s="153"/>
    </row>
    <row r="108" spans="1:31" s="10" customFormat="1" ht="19.899999999999999" customHeight="1">
      <c r="B108" s="148"/>
      <c r="C108" s="149"/>
      <c r="D108" s="150" t="s">
        <v>102</v>
      </c>
      <c r="E108" s="151"/>
      <c r="F108" s="151"/>
      <c r="G108" s="151"/>
      <c r="H108" s="151"/>
      <c r="I108" s="151"/>
      <c r="J108" s="152">
        <f>J313</f>
        <v>0</v>
      </c>
      <c r="K108" s="149"/>
      <c r="L108" s="153"/>
    </row>
    <row r="109" spans="1:31" s="9" customFormat="1" ht="24.95" customHeight="1">
      <c r="B109" s="142"/>
      <c r="C109" s="143"/>
      <c r="D109" s="144" t="s">
        <v>103</v>
      </c>
      <c r="E109" s="145"/>
      <c r="F109" s="145"/>
      <c r="G109" s="145"/>
      <c r="H109" s="145"/>
      <c r="I109" s="145"/>
      <c r="J109" s="146">
        <f>J322</f>
        <v>0</v>
      </c>
      <c r="K109" s="143"/>
      <c r="L109" s="147"/>
    </row>
    <row r="110" spans="1:31" s="10" customFormat="1" ht="19.899999999999999" customHeight="1">
      <c r="B110" s="148"/>
      <c r="C110" s="149"/>
      <c r="D110" s="150" t="s">
        <v>104</v>
      </c>
      <c r="E110" s="151"/>
      <c r="F110" s="151"/>
      <c r="G110" s="151"/>
      <c r="H110" s="151"/>
      <c r="I110" s="151"/>
      <c r="J110" s="152">
        <f>J323</f>
        <v>0</v>
      </c>
      <c r="K110" s="149"/>
      <c r="L110" s="153"/>
    </row>
    <row r="111" spans="1:31" s="2" customFormat="1" ht="21.7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105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5"/>
      <c r="D120" s="35"/>
      <c r="E120" s="278" t="str">
        <f>E7</f>
        <v>ZŠ Masarykova - přípojka kanalizace</v>
      </c>
      <c r="F120" s="279"/>
      <c r="G120" s="279"/>
      <c r="H120" s="279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84</v>
      </c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5"/>
      <c r="D122" s="35"/>
      <c r="E122" s="247" t="str">
        <f>E9</f>
        <v>D1_2 - Přípojka kanalizace</v>
      </c>
      <c r="F122" s="277"/>
      <c r="G122" s="277"/>
      <c r="H122" s="277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5"/>
      <c r="E124" s="35"/>
      <c r="F124" s="26" t="str">
        <f>F12</f>
        <v xml:space="preserve"> </v>
      </c>
      <c r="G124" s="35"/>
      <c r="H124" s="35"/>
      <c r="I124" s="28" t="s">
        <v>22</v>
      </c>
      <c r="J124" s="65">
        <f>IF(J12="","",J12)</f>
        <v>44915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23</v>
      </c>
      <c r="D126" s="35"/>
      <c r="E126" s="35"/>
      <c r="F126" s="26" t="str">
        <f>E15</f>
        <v xml:space="preserve"> </v>
      </c>
      <c r="G126" s="35"/>
      <c r="H126" s="35"/>
      <c r="I126" s="28" t="s">
        <v>28</v>
      </c>
      <c r="J126" s="31" t="str">
        <f>E21</f>
        <v xml:space="preserve"> 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26</v>
      </c>
      <c r="D127" s="35"/>
      <c r="E127" s="35"/>
      <c r="F127" s="26" t="str">
        <f>IF(E18="","",E18)</f>
        <v>Vyplň údaj</v>
      </c>
      <c r="G127" s="35"/>
      <c r="H127" s="35"/>
      <c r="I127" s="28" t="s">
        <v>30</v>
      </c>
      <c r="J127" s="31" t="str">
        <f>E24</f>
        <v xml:space="preserve"> 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54"/>
      <c r="B129" s="155"/>
      <c r="C129" s="156" t="s">
        <v>106</v>
      </c>
      <c r="D129" s="157" t="s">
        <v>57</v>
      </c>
      <c r="E129" s="157" t="s">
        <v>53</v>
      </c>
      <c r="F129" s="157" t="s">
        <v>54</v>
      </c>
      <c r="G129" s="157" t="s">
        <v>107</v>
      </c>
      <c r="H129" s="157" t="s">
        <v>108</v>
      </c>
      <c r="I129" s="157" t="s">
        <v>109</v>
      </c>
      <c r="J129" s="157" t="s">
        <v>88</v>
      </c>
      <c r="K129" s="158" t="s">
        <v>110</v>
      </c>
      <c r="L129" s="159"/>
      <c r="M129" s="74" t="s">
        <v>1</v>
      </c>
      <c r="N129" s="75" t="s">
        <v>36</v>
      </c>
      <c r="O129" s="75" t="s">
        <v>111</v>
      </c>
      <c r="P129" s="75" t="s">
        <v>112</v>
      </c>
      <c r="Q129" s="75" t="s">
        <v>113</v>
      </c>
      <c r="R129" s="75" t="s">
        <v>114</v>
      </c>
      <c r="S129" s="75" t="s">
        <v>115</v>
      </c>
      <c r="T129" s="76" t="s">
        <v>116</v>
      </c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</row>
    <row r="130" spans="1:65" s="2" customFormat="1" ht="22.9" customHeight="1">
      <c r="A130" s="33"/>
      <c r="B130" s="34"/>
      <c r="C130" s="81" t="s">
        <v>117</v>
      </c>
      <c r="D130" s="35"/>
      <c r="E130" s="35"/>
      <c r="F130" s="35"/>
      <c r="G130" s="35"/>
      <c r="H130" s="35"/>
      <c r="I130" s="35"/>
      <c r="J130" s="160">
        <f>BK130</f>
        <v>0</v>
      </c>
      <c r="K130" s="35"/>
      <c r="L130" s="38"/>
      <c r="M130" s="77"/>
      <c r="N130" s="161"/>
      <c r="O130" s="78"/>
      <c r="P130" s="162">
        <f>P131+P290+P322</f>
        <v>0</v>
      </c>
      <c r="Q130" s="78"/>
      <c r="R130" s="162">
        <f>R131+R290+R322</f>
        <v>32.971742800000001</v>
      </c>
      <c r="S130" s="78"/>
      <c r="T130" s="163">
        <f>T131+T290+T322</f>
        <v>30.980339999999998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71</v>
      </c>
      <c r="AU130" s="16" t="s">
        <v>90</v>
      </c>
      <c r="BK130" s="164">
        <f>BK131+BK290+BK322</f>
        <v>0</v>
      </c>
    </row>
    <row r="131" spans="1:65" s="12" customFormat="1" ht="25.9" customHeight="1">
      <c r="B131" s="165"/>
      <c r="C131" s="166"/>
      <c r="D131" s="167" t="s">
        <v>71</v>
      </c>
      <c r="E131" s="168" t="s">
        <v>118</v>
      </c>
      <c r="F131" s="168" t="s">
        <v>119</v>
      </c>
      <c r="G131" s="166"/>
      <c r="H131" s="166"/>
      <c r="I131" s="169"/>
      <c r="J131" s="170">
        <f>BK131</f>
        <v>0</v>
      </c>
      <c r="K131" s="166"/>
      <c r="L131" s="171"/>
      <c r="M131" s="172"/>
      <c r="N131" s="173"/>
      <c r="O131" s="173"/>
      <c r="P131" s="174">
        <f>P132+P181+P190+P205+P254+P271</f>
        <v>0</v>
      </c>
      <c r="Q131" s="173"/>
      <c r="R131" s="174">
        <f>R132+R181+R190+R205+R254+R271</f>
        <v>32.894241999999998</v>
      </c>
      <c r="S131" s="173"/>
      <c r="T131" s="175">
        <f>T132+T181+T190+T205+T254+T271</f>
        <v>30.980339999999998</v>
      </c>
      <c r="AR131" s="176" t="s">
        <v>80</v>
      </c>
      <c r="AT131" s="177" t="s">
        <v>71</v>
      </c>
      <c r="AU131" s="177" t="s">
        <v>72</v>
      </c>
      <c r="AY131" s="176" t="s">
        <v>120</v>
      </c>
      <c r="BK131" s="178">
        <f>BK132+BK181+BK190+BK205+BK254+BK271</f>
        <v>0</v>
      </c>
    </row>
    <row r="132" spans="1:65" s="12" customFormat="1" ht="22.9" customHeight="1">
      <c r="B132" s="165"/>
      <c r="C132" s="166"/>
      <c r="D132" s="167" t="s">
        <v>71</v>
      </c>
      <c r="E132" s="179" t="s">
        <v>80</v>
      </c>
      <c r="F132" s="179" t="s">
        <v>121</v>
      </c>
      <c r="G132" s="166"/>
      <c r="H132" s="166"/>
      <c r="I132" s="169"/>
      <c r="J132" s="180">
        <f>BK132</f>
        <v>0</v>
      </c>
      <c r="K132" s="166"/>
      <c r="L132" s="171"/>
      <c r="M132" s="172"/>
      <c r="N132" s="173"/>
      <c r="O132" s="173"/>
      <c r="P132" s="174">
        <f>SUM(P133:P180)</f>
        <v>0</v>
      </c>
      <c r="Q132" s="173"/>
      <c r="R132" s="174">
        <f>SUM(R133:R180)</f>
        <v>10.95696</v>
      </c>
      <c r="S132" s="173"/>
      <c r="T132" s="175">
        <f>SUM(T133:T180)</f>
        <v>0</v>
      </c>
      <c r="AR132" s="176" t="s">
        <v>80</v>
      </c>
      <c r="AT132" s="177" t="s">
        <v>71</v>
      </c>
      <c r="AU132" s="177" t="s">
        <v>80</v>
      </c>
      <c r="AY132" s="176" t="s">
        <v>120</v>
      </c>
      <c r="BK132" s="178">
        <f>SUM(BK133:BK180)</f>
        <v>0</v>
      </c>
    </row>
    <row r="133" spans="1:65" s="2" customFormat="1" ht="33" customHeight="1">
      <c r="A133" s="33"/>
      <c r="B133" s="34"/>
      <c r="C133" s="181" t="s">
        <v>80</v>
      </c>
      <c r="D133" s="181" t="s">
        <v>122</v>
      </c>
      <c r="E133" s="182" t="s">
        <v>123</v>
      </c>
      <c r="F133" s="183" t="s">
        <v>124</v>
      </c>
      <c r="G133" s="184" t="s">
        <v>125</v>
      </c>
      <c r="H133" s="185">
        <v>17.600000000000001</v>
      </c>
      <c r="I133" s="186"/>
      <c r="J133" s="187">
        <f>ROUND(I133*H133,2)</f>
        <v>0</v>
      </c>
      <c r="K133" s="183" t="s">
        <v>126</v>
      </c>
      <c r="L133" s="38"/>
      <c r="M133" s="188" t="s">
        <v>1</v>
      </c>
      <c r="N133" s="189" t="s">
        <v>37</v>
      </c>
      <c r="O133" s="70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2" t="s">
        <v>127</v>
      </c>
      <c r="AT133" s="192" t="s">
        <v>122</v>
      </c>
      <c r="AU133" s="192" t="s">
        <v>82</v>
      </c>
      <c r="AY133" s="16" t="s">
        <v>120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6" t="s">
        <v>80</v>
      </c>
      <c r="BK133" s="193">
        <f>ROUND(I133*H133,2)</f>
        <v>0</v>
      </c>
      <c r="BL133" s="16" t="s">
        <v>127</v>
      </c>
      <c r="BM133" s="192" t="s">
        <v>128</v>
      </c>
    </row>
    <row r="134" spans="1:65" s="2" customFormat="1">
      <c r="A134" s="33"/>
      <c r="B134" s="34"/>
      <c r="C134" s="35"/>
      <c r="D134" s="194" t="s">
        <v>129</v>
      </c>
      <c r="E134" s="35"/>
      <c r="F134" s="195" t="s">
        <v>130</v>
      </c>
      <c r="G134" s="35"/>
      <c r="H134" s="35"/>
      <c r="I134" s="196"/>
      <c r="J134" s="35"/>
      <c r="K134" s="35"/>
      <c r="L134" s="38"/>
      <c r="M134" s="197"/>
      <c r="N134" s="198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129</v>
      </c>
      <c r="AU134" s="16" t="s">
        <v>82</v>
      </c>
    </row>
    <row r="135" spans="1:65" s="13" customFormat="1">
      <c r="B135" s="199"/>
      <c r="C135" s="200"/>
      <c r="D135" s="201" t="s">
        <v>131</v>
      </c>
      <c r="E135" s="202" t="s">
        <v>1</v>
      </c>
      <c r="F135" s="203" t="s">
        <v>132</v>
      </c>
      <c r="G135" s="200"/>
      <c r="H135" s="202" t="s">
        <v>1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131</v>
      </c>
      <c r="AU135" s="209" t="s">
        <v>82</v>
      </c>
      <c r="AV135" s="13" t="s">
        <v>80</v>
      </c>
      <c r="AW135" s="13" t="s">
        <v>29</v>
      </c>
      <c r="AX135" s="13" t="s">
        <v>72</v>
      </c>
      <c r="AY135" s="209" t="s">
        <v>120</v>
      </c>
    </row>
    <row r="136" spans="1:65" s="14" customFormat="1">
      <c r="B136" s="210"/>
      <c r="C136" s="211"/>
      <c r="D136" s="201" t="s">
        <v>131</v>
      </c>
      <c r="E136" s="212" t="s">
        <v>1</v>
      </c>
      <c r="F136" s="213" t="s">
        <v>133</v>
      </c>
      <c r="G136" s="211"/>
      <c r="H136" s="214">
        <v>17.600000000000001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131</v>
      </c>
      <c r="AU136" s="220" t="s">
        <v>82</v>
      </c>
      <c r="AV136" s="14" t="s">
        <v>82</v>
      </c>
      <c r="AW136" s="14" t="s">
        <v>29</v>
      </c>
      <c r="AX136" s="14" t="s">
        <v>72</v>
      </c>
      <c r="AY136" s="220" t="s">
        <v>120</v>
      </c>
    </row>
    <row r="137" spans="1:65" s="2" customFormat="1" ht="21.75" customHeight="1">
      <c r="A137" s="33"/>
      <c r="B137" s="34"/>
      <c r="C137" s="181" t="s">
        <v>82</v>
      </c>
      <c r="D137" s="181" t="s">
        <v>122</v>
      </c>
      <c r="E137" s="182" t="s">
        <v>134</v>
      </c>
      <c r="F137" s="183" t="s">
        <v>135</v>
      </c>
      <c r="G137" s="184" t="s">
        <v>136</v>
      </c>
      <c r="H137" s="185">
        <v>44</v>
      </c>
      <c r="I137" s="186"/>
      <c r="J137" s="187">
        <f>ROUND(I137*H137,2)</f>
        <v>0</v>
      </c>
      <c r="K137" s="183" t="s">
        <v>126</v>
      </c>
      <c r="L137" s="38"/>
      <c r="M137" s="188" t="s">
        <v>1</v>
      </c>
      <c r="N137" s="189" t="s">
        <v>37</v>
      </c>
      <c r="O137" s="70"/>
      <c r="P137" s="190">
        <f>O137*H137</f>
        <v>0</v>
      </c>
      <c r="Q137" s="190">
        <v>8.4000000000000003E-4</v>
      </c>
      <c r="R137" s="190">
        <f>Q137*H137</f>
        <v>3.696E-2</v>
      </c>
      <c r="S137" s="190">
        <v>0</v>
      </c>
      <c r="T137" s="19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2" t="s">
        <v>127</v>
      </c>
      <c r="AT137" s="192" t="s">
        <v>122</v>
      </c>
      <c r="AU137" s="192" t="s">
        <v>82</v>
      </c>
      <c r="AY137" s="16" t="s">
        <v>120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6" t="s">
        <v>80</v>
      </c>
      <c r="BK137" s="193">
        <f>ROUND(I137*H137,2)</f>
        <v>0</v>
      </c>
      <c r="BL137" s="16" t="s">
        <v>127</v>
      </c>
      <c r="BM137" s="192" t="s">
        <v>137</v>
      </c>
    </row>
    <row r="138" spans="1:65" s="2" customFormat="1">
      <c r="A138" s="33"/>
      <c r="B138" s="34"/>
      <c r="C138" s="35"/>
      <c r="D138" s="194" t="s">
        <v>129</v>
      </c>
      <c r="E138" s="35"/>
      <c r="F138" s="195" t="s">
        <v>138</v>
      </c>
      <c r="G138" s="35"/>
      <c r="H138" s="35"/>
      <c r="I138" s="196"/>
      <c r="J138" s="35"/>
      <c r="K138" s="35"/>
      <c r="L138" s="38"/>
      <c r="M138" s="197"/>
      <c r="N138" s="198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129</v>
      </c>
      <c r="AU138" s="16" t="s">
        <v>82</v>
      </c>
    </row>
    <row r="139" spans="1:65" s="13" customFormat="1">
      <c r="B139" s="199"/>
      <c r="C139" s="200"/>
      <c r="D139" s="201" t="s">
        <v>131</v>
      </c>
      <c r="E139" s="202" t="s">
        <v>1</v>
      </c>
      <c r="F139" s="203" t="s">
        <v>132</v>
      </c>
      <c r="G139" s="200"/>
      <c r="H139" s="202" t="s">
        <v>1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131</v>
      </c>
      <c r="AU139" s="209" t="s">
        <v>82</v>
      </c>
      <c r="AV139" s="13" t="s">
        <v>80</v>
      </c>
      <c r="AW139" s="13" t="s">
        <v>29</v>
      </c>
      <c r="AX139" s="13" t="s">
        <v>72</v>
      </c>
      <c r="AY139" s="209" t="s">
        <v>120</v>
      </c>
    </row>
    <row r="140" spans="1:65" s="14" customFormat="1">
      <c r="B140" s="210"/>
      <c r="C140" s="211"/>
      <c r="D140" s="201" t="s">
        <v>131</v>
      </c>
      <c r="E140" s="212" t="s">
        <v>1</v>
      </c>
      <c r="F140" s="213" t="s">
        <v>139</v>
      </c>
      <c r="G140" s="211"/>
      <c r="H140" s="214">
        <v>44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131</v>
      </c>
      <c r="AU140" s="220" t="s">
        <v>82</v>
      </c>
      <c r="AV140" s="14" t="s">
        <v>82</v>
      </c>
      <c r="AW140" s="14" t="s">
        <v>29</v>
      </c>
      <c r="AX140" s="14" t="s">
        <v>72</v>
      </c>
      <c r="AY140" s="220" t="s">
        <v>120</v>
      </c>
    </row>
    <row r="141" spans="1:65" s="2" customFormat="1" ht="24.2" customHeight="1">
      <c r="A141" s="33"/>
      <c r="B141" s="34"/>
      <c r="C141" s="181" t="s">
        <v>14</v>
      </c>
      <c r="D141" s="181" t="s">
        <v>122</v>
      </c>
      <c r="E141" s="182" t="s">
        <v>140</v>
      </c>
      <c r="F141" s="183" t="s">
        <v>141</v>
      </c>
      <c r="G141" s="184" t="s">
        <v>136</v>
      </c>
      <c r="H141" s="185">
        <v>44</v>
      </c>
      <c r="I141" s="186"/>
      <c r="J141" s="187">
        <f>ROUND(I141*H141,2)</f>
        <v>0</v>
      </c>
      <c r="K141" s="183" t="s">
        <v>126</v>
      </c>
      <c r="L141" s="38"/>
      <c r="M141" s="188" t="s">
        <v>1</v>
      </c>
      <c r="N141" s="189" t="s">
        <v>37</v>
      </c>
      <c r="O141" s="70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2" t="s">
        <v>127</v>
      </c>
      <c r="AT141" s="192" t="s">
        <v>122</v>
      </c>
      <c r="AU141" s="192" t="s">
        <v>82</v>
      </c>
      <c r="AY141" s="16" t="s">
        <v>120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6" t="s">
        <v>80</v>
      </c>
      <c r="BK141" s="193">
        <f>ROUND(I141*H141,2)</f>
        <v>0</v>
      </c>
      <c r="BL141" s="16" t="s">
        <v>127</v>
      </c>
      <c r="BM141" s="192" t="s">
        <v>142</v>
      </c>
    </row>
    <row r="142" spans="1:65" s="2" customFormat="1">
      <c r="A142" s="33"/>
      <c r="B142" s="34"/>
      <c r="C142" s="35"/>
      <c r="D142" s="194" t="s">
        <v>129</v>
      </c>
      <c r="E142" s="35"/>
      <c r="F142" s="195" t="s">
        <v>143</v>
      </c>
      <c r="G142" s="35"/>
      <c r="H142" s="35"/>
      <c r="I142" s="196"/>
      <c r="J142" s="35"/>
      <c r="K142" s="35"/>
      <c r="L142" s="38"/>
      <c r="M142" s="197"/>
      <c r="N142" s="198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129</v>
      </c>
      <c r="AU142" s="16" t="s">
        <v>82</v>
      </c>
    </row>
    <row r="143" spans="1:65" s="2" customFormat="1" ht="37.9" customHeight="1">
      <c r="A143" s="33"/>
      <c r="B143" s="34"/>
      <c r="C143" s="181" t="s">
        <v>127</v>
      </c>
      <c r="D143" s="181" t="s">
        <v>122</v>
      </c>
      <c r="E143" s="182" t="s">
        <v>144</v>
      </c>
      <c r="F143" s="183" t="s">
        <v>145</v>
      </c>
      <c r="G143" s="184" t="s">
        <v>125</v>
      </c>
      <c r="H143" s="185">
        <v>14.8</v>
      </c>
      <c r="I143" s="186"/>
      <c r="J143" s="187">
        <f>ROUND(I143*H143,2)</f>
        <v>0</v>
      </c>
      <c r="K143" s="183" t="s">
        <v>126</v>
      </c>
      <c r="L143" s="38"/>
      <c r="M143" s="188" t="s">
        <v>1</v>
      </c>
      <c r="N143" s="189" t="s">
        <v>37</v>
      </c>
      <c r="O143" s="70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2" t="s">
        <v>127</v>
      </c>
      <c r="AT143" s="192" t="s">
        <v>122</v>
      </c>
      <c r="AU143" s="192" t="s">
        <v>82</v>
      </c>
      <c r="AY143" s="16" t="s">
        <v>120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6" t="s">
        <v>80</v>
      </c>
      <c r="BK143" s="193">
        <f>ROUND(I143*H143,2)</f>
        <v>0</v>
      </c>
      <c r="BL143" s="16" t="s">
        <v>127</v>
      </c>
      <c r="BM143" s="192" t="s">
        <v>146</v>
      </c>
    </row>
    <row r="144" spans="1:65" s="2" customFormat="1">
      <c r="A144" s="33"/>
      <c r="B144" s="34"/>
      <c r="C144" s="35"/>
      <c r="D144" s="194" t="s">
        <v>129</v>
      </c>
      <c r="E144" s="35"/>
      <c r="F144" s="195" t="s">
        <v>147</v>
      </c>
      <c r="G144" s="35"/>
      <c r="H144" s="35"/>
      <c r="I144" s="196"/>
      <c r="J144" s="35"/>
      <c r="K144" s="35"/>
      <c r="L144" s="38"/>
      <c r="M144" s="197"/>
      <c r="N144" s="198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129</v>
      </c>
      <c r="AU144" s="16" t="s">
        <v>82</v>
      </c>
    </row>
    <row r="145" spans="1:65" s="14" customFormat="1">
      <c r="B145" s="210"/>
      <c r="C145" s="211"/>
      <c r="D145" s="201" t="s">
        <v>131</v>
      </c>
      <c r="E145" s="212" t="s">
        <v>1</v>
      </c>
      <c r="F145" s="213" t="s">
        <v>148</v>
      </c>
      <c r="G145" s="211"/>
      <c r="H145" s="214">
        <v>9.6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131</v>
      </c>
      <c r="AU145" s="220" t="s">
        <v>82</v>
      </c>
      <c r="AV145" s="14" t="s">
        <v>82</v>
      </c>
      <c r="AW145" s="14" t="s">
        <v>29</v>
      </c>
      <c r="AX145" s="14" t="s">
        <v>72</v>
      </c>
      <c r="AY145" s="220" t="s">
        <v>120</v>
      </c>
    </row>
    <row r="146" spans="1:65" s="13" customFormat="1">
      <c r="B146" s="199"/>
      <c r="C146" s="200"/>
      <c r="D146" s="201" t="s">
        <v>131</v>
      </c>
      <c r="E146" s="202" t="s">
        <v>1</v>
      </c>
      <c r="F146" s="203" t="s">
        <v>149</v>
      </c>
      <c r="G146" s="200"/>
      <c r="H146" s="202" t="s">
        <v>1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131</v>
      </c>
      <c r="AU146" s="209" t="s">
        <v>82</v>
      </c>
      <c r="AV146" s="13" t="s">
        <v>80</v>
      </c>
      <c r="AW146" s="13" t="s">
        <v>29</v>
      </c>
      <c r="AX146" s="13" t="s">
        <v>72</v>
      </c>
      <c r="AY146" s="209" t="s">
        <v>120</v>
      </c>
    </row>
    <row r="147" spans="1:65" s="14" customFormat="1">
      <c r="B147" s="210"/>
      <c r="C147" s="211"/>
      <c r="D147" s="201" t="s">
        <v>131</v>
      </c>
      <c r="E147" s="212" t="s">
        <v>1</v>
      </c>
      <c r="F147" s="213" t="s">
        <v>150</v>
      </c>
      <c r="G147" s="211"/>
      <c r="H147" s="214">
        <v>5.2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131</v>
      </c>
      <c r="AU147" s="220" t="s">
        <v>82</v>
      </c>
      <c r="AV147" s="14" t="s">
        <v>82</v>
      </c>
      <c r="AW147" s="14" t="s">
        <v>29</v>
      </c>
      <c r="AX147" s="14" t="s">
        <v>72</v>
      </c>
      <c r="AY147" s="220" t="s">
        <v>120</v>
      </c>
    </row>
    <row r="148" spans="1:65" s="2" customFormat="1" ht="37.9" customHeight="1">
      <c r="A148" s="33"/>
      <c r="B148" s="34"/>
      <c r="C148" s="181" t="s">
        <v>151</v>
      </c>
      <c r="D148" s="181" t="s">
        <v>122</v>
      </c>
      <c r="E148" s="182" t="s">
        <v>152</v>
      </c>
      <c r="F148" s="183" t="s">
        <v>153</v>
      </c>
      <c r="G148" s="184" t="s">
        <v>125</v>
      </c>
      <c r="H148" s="185">
        <v>29.6</v>
      </c>
      <c r="I148" s="186"/>
      <c r="J148" s="187">
        <f>ROUND(I148*H148,2)</f>
        <v>0</v>
      </c>
      <c r="K148" s="183" t="s">
        <v>126</v>
      </c>
      <c r="L148" s="38"/>
      <c r="M148" s="188" t="s">
        <v>1</v>
      </c>
      <c r="N148" s="189" t="s">
        <v>37</v>
      </c>
      <c r="O148" s="70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2" t="s">
        <v>127</v>
      </c>
      <c r="AT148" s="192" t="s">
        <v>122</v>
      </c>
      <c r="AU148" s="192" t="s">
        <v>82</v>
      </c>
      <c r="AY148" s="16" t="s">
        <v>120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6" t="s">
        <v>80</v>
      </c>
      <c r="BK148" s="193">
        <f>ROUND(I148*H148,2)</f>
        <v>0</v>
      </c>
      <c r="BL148" s="16" t="s">
        <v>127</v>
      </c>
      <c r="BM148" s="192" t="s">
        <v>154</v>
      </c>
    </row>
    <row r="149" spans="1:65" s="2" customFormat="1">
      <c r="A149" s="33"/>
      <c r="B149" s="34"/>
      <c r="C149" s="35"/>
      <c r="D149" s="194" t="s">
        <v>129</v>
      </c>
      <c r="E149" s="35"/>
      <c r="F149" s="195" t="s">
        <v>155</v>
      </c>
      <c r="G149" s="35"/>
      <c r="H149" s="35"/>
      <c r="I149" s="196"/>
      <c r="J149" s="35"/>
      <c r="K149" s="35"/>
      <c r="L149" s="38"/>
      <c r="M149" s="197"/>
      <c r="N149" s="198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129</v>
      </c>
      <c r="AU149" s="16" t="s">
        <v>82</v>
      </c>
    </row>
    <row r="150" spans="1:65" s="14" customFormat="1">
      <c r="B150" s="210"/>
      <c r="C150" s="211"/>
      <c r="D150" s="201" t="s">
        <v>131</v>
      </c>
      <c r="E150" s="211"/>
      <c r="F150" s="213" t="s">
        <v>156</v>
      </c>
      <c r="G150" s="211"/>
      <c r="H150" s="214">
        <v>29.6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131</v>
      </c>
      <c r="AU150" s="220" t="s">
        <v>82</v>
      </c>
      <c r="AV150" s="14" t="s">
        <v>82</v>
      </c>
      <c r="AW150" s="14" t="s">
        <v>4</v>
      </c>
      <c r="AX150" s="14" t="s">
        <v>80</v>
      </c>
      <c r="AY150" s="220" t="s">
        <v>120</v>
      </c>
    </row>
    <row r="151" spans="1:65" s="2" customFormat="1" ht="24.2" customHeight="1">
      <c r="A151" s="33"/>
      <c r="B151" s="34"/>
      <c r="C151" s="181" t="s">
        <v>157</v>
      </c>
      <c r="D151" s="181" t="s">
        <v>122</v>
      </c>
      <c r="E151" s="182" t="s">
        <v>158</v>
      </c>
      <c r="F151" s="183" t="s">
        <v>159</v>
      </c>
      <c r="G151" s="184" t="s">
        <v>125</v>
      </c>
      <c r="H151" s="185">
        <v>14.8</v>
      </c>
      <c r="I151" s="186"/>
      <c r="J151" s="187">
        <f>ROUND(I151*H151,2)</f>
        <v>0</v>
      </c>
      <c r="K151" s="183" t="s">
        <v>126</v>
      </c>
      <c r="L151" s="38"/>
      <c r="M151" s="188" t="s">
        <v>1</v>
      </c>
      <c r="N151" s="189" t="s">
        <v>37</v>
      </c>
      <c r="O151" s="70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2" t="s">
        <v>127</v>
      </c>
      <c r="AT151" s="192" t="s">
        <v>122</v>
      </c>
      <c r="AU151" s="192" t="s">
        <v>82</v>
      </c>
      <c r="AY151" s="16" t="s">
        <v>120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6" t="s">
        <v>80</v>
      </c>
      <c r="BK151" s="193">
        <f>ROUND(I151*H151,2)</f>
        <v>0</v>
      </c>
      <c r="BL151" s="16" t="s">
        <v>127</v>
      </c>
      <c r="BM151" s="192" t="s">
        <v>160</v>
      </c>
    </row>
    <row r="152" spans="1:65" s="2" customFormat="1">
      <c r="A152" s="33"/>
      <c r="B152" s="34"/>
      <c r="C152" s="35"/>
      <c r="D152" s="194" t="s">
        <v>129</v>
      </c>
      <c r="E152" s="35"/>
      <c r="F152" s="195" t="s">
        <v>161</v>
      </c>
      <c r="G152" s="35"/>
      <c r="H152" s="35"/>
      <c r="I152" s="196"/>
      <c r="J152" s="35"/>
      <c r="K152" s="35"/>
      <c r="L152" s="38"/>
      <c r="M152" s="197"/>
      <c r="N152" s="198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129</v>
      </c>
      <c r="AU152" s="16" t="s">
        <v>82</v>
      </c>
    </row>
    <row r="153" spans="1:65" s="13" customFormat="1">
      <c r="B153" s="199"/>
      <c r="C153" s="200"/>
      <c r="D153" s="201" t="s">
        <v>131</v>
      </c>
      <c r="E153" s="202" t="s">
        <v>1</v>
      </c>
      <c r="F153" s="203" t="s">
        <v>162</v>
      </c>
      <c r="G153" s="200"/>
      <c r="H153" s="202" t="s">
        <v>1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131</v>
      </c>
      <c r="AU153" s="209" t="s">
        <v>82</v>
      </c>
      <c r="AV153" s="13" t="s">
        <v>80</v>
      </c>
      <c r="AW153" s="13" t="s">
        <v>29</v>
      </c>
      <c r="AX153" s="13" t="s">
        <v>72</v>
      </c>
      <c r="AY153" s="209" t="s">
        <v>120</v>
      </c>
    </row>
    <row r="154" spans="1:65" s="14" customFormat="1">
      <c r="B154" s="210"/>
      <c r="C154" s="211"/>
      <c r="D154" s="201" t="s">
        <v>131</v>
      </c>
      <c r="E154" s="212" t="s">
        <v>1</v>
      </c>
      <c r="F154" s="213" t="s">
        <v>163</v>
      </c>
      <c r="G154" s="211"/>
      <c r="H154" s="214">
        <v>14.8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131</v>
      </c>
      <c r="AU154" s="220" t="s">
        <v>82</v>
      </c>
      <c r="AV154" s="14" t="s">
        <v>82</v>
      </c>
      <c r="AW154" s="14" t="s">
        <v>29</v>
      </c>
      <c r="AX154" s="14" t="s">
        <v>72</v>
      </c>
      <c r="AY154" s="220" t="s">
        <v>120</v>
      </c>
    </row>
    <row r="155" spans="1:65" s="2" customFormat="1" ht="33" customHeight="1">
      <c r="A155" s="33"/>
      <c r="B155" s="34"/>
      <c r="C155" s="181" t="s">
        <v>164</v>
      </c>
      <c r="D155" s="181" t="s">
        <v>122</v>
      </c>
      <c r="E155" s="182" t="s">
        <v>165</v>
      </c>
      <c r="F155" s="183" t="s">
        <v>166</v>
      </c>
      <c r="G155" s="184" t="s">
        <v>167</v>
      </c>
      <c r="H155" s="185">
        <v>31.08</v>
      </c>
      <c r="I155" s="186"/>
      <c r="J155" s="187">
        <f>ROUND(I155*H155,2)</f>
        <v>0</v>
      </c>
      <c r="K155" s="183" t="s">
        <v>126</v>
      </c>
      <c r="L155" s="38"/>
      <c r="M155" s="188" t="s">
        <v>1</v>
      </c>
      <c r="N155" s="189" t="s">
        <v>37</v>
      </c>
      <c r="O155" s="70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2" t="s">
        <v>127</v>
      </c>
      <c r="AT155" s="192" t="s">
        <v>122</v>
      </c>
      <c r="AU155" s="192" t="s">
        <v>82</v>
      </c>
      <c r="AY155" s="16" t="s">
        <v>120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6" t="s">
        <v>80</v>
      </c>
      <c r="BK155" s="193">
        <f>ROUND(I155*H155,2)</f>
        <v>0</v>
      </c>
      <c r="BL155" s="16" t="s">
        <v>127</v>
      </c>
      <c r="BM155" s="192" t="s">
        <v>168</v>
      </c>
    </row>
    <row r="156" spans="1:65" s="2" customFormat="1">
      <c r="A156" s="33"/>
      <c r="B156" s="34"/>
      <c r="C156" s="35"/>
      <c r="D156" s="194" t="s">
        <v>129</v>
      </c>
      <c r="E156" s="35"/>
      <c r="F156" s="195" t="s">
        <v>169</v>
      </c>
      <c r="G156" s="35"/>
      <c r="H156" s="35"/>
      <c r="I156" s="196"/>
      <c r="J156" s="35"/>
      <c r="K156" s="35"/>
      <c r="L156" s="38"/>
      <c r="M156" s="197"/>
      <c r="N156" s="198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129</v>
      </c>
      <c r="AU156" s="16" t="s">
        <v>82</v>
      </c>
    </row>
    <row r="157" spans="1:65" s="14" customFormat="1">
      <c r="B157" s="210"/>
      <c r="C157" s="211"/>
      <c r="D157" s="201" t="s">
        <v>131</v>
      </c>
      <c r="E157" s="212" t="s">
        <v>1</v>
      </c>
      <c r="F157" s="213" t="s">
        <v>170</v>
      </c>
      <c r="G157" s="211"/>
      <c r="H157" s="214">
        <v>31.08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131</v>
      </c>
      <c r="AU157" s="220" t="s">
        <v>82</v>
      </c>
      <c r="AV157" s="14" t="s">
        <v>82</v>
      </c>
      <c r="AW157" s="14" t="s">
        <v>29</v>
      </c>
      <c r="AX157" s="14" t="s">
        <v>72</v>
      </c>
      <c r="AY157" s="220" t="s">
        <v>120</v>
      </c>
    </row>
    <row r="158" spans="1:65" s="2" customFormat="1" ht="24.2" customHeight="1">
      <c r="A158" s="33"/>
      <c r="B158" s="34"/>
      <c r="C158" s="181" t="s">
        <v>171</v>
      </c>
      <c r="D158" s="181" t="s">
        <v>122</v>
      </c>
      <c r="E158" s="182" t="s">
        <v>172</v>
      </c>
      <c r="F158" s="183" t="s">
        <v>173</v>
      </c>
      <c r="G158" s="184" t="s">
        <v>125</v>
      </c>
      <c r="H158" s="185">
        <v>8</v>
      </c>
      <c r="I158" s="186"/>
      <c r="J158" s="187">
        <f>ROUND(I158*H158,2)</f>
        <v>0</v>
      </c>
      <c r="K158" s="183" t="s">
        <v>126</v>
      </c>
      <c r="L158" s="38"/>
      <c r="M158" s="188" t="s">
        <v>1</v>
      </c>
      <c r="N158" s="189" t="s">
        <v>37</v>
      </c>
      <c r="O158" s="70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2" t="s">
        <v>127</v>
      </c>
      <c r="AT158" s="192" t="s">
        <v>122</v>
      </c>
      <c r="AU158" s="192" t="s">
        <v>82</v>
      </c>
      <c r="AY158" s="16" t="s">
        <v>120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6" t="s">
        <v>80</v>
      </c>
      <c r="BK158" s="193">
        <f>ROUND(I158*H158,2)</f>
        <v>0</v>
      </c>
      <c r="BL158" s="16" t="s">
        <v>127</v>
      </c>
      <c r="BM158" s="192" t="s">
        <v>174</v>
      </c>
    </row>
    <row r="159" spans="1:65" s="2" customFormat="1">
      <c r="A159" s="33"/>
      <c r="B159" s="34"/>
      <c r="C159" s="35"/>
      <c r="D159" s="194" t="s">
        <v>129</v>
      </c>
      <c r="E159" s="35"/>
      <c r="F159" s="195" t="s">
        <v>175</v>
      </c>
      <c r="G159" s="35"/>
      <c r="H159" s="35"/>
      <c r="I159" s="196"/>
      <c r="J159" s="35"/>
      <c r="K159" s="35"/>
      <c r="L159" s="38"/>
      <c r="M159" s="197"/>
      <c r="N159" s="198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129</v>
      </c>
      <c r="AU159" s="16" t="s">
        <v>82</v>
      </c>
    </row>
    <row r="160" spans="1:65" s="13" customFormat="1">
      <c r="B160" s="199"/>
      <c r="C160" s="200"/>
      <c r="D160" s="201" t="s">
        <v>131</v>
      </c>
      <c r="E160" s="202" t="s">
        <v>1</v>
      </c>
      <c r="F160" s="203" t="s">
        <v>132</v>
      </c>
      <c r="G160" s="200"/>
      <c r="H160" s="202" t="s">
        <v>1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131</v>
      </c>
      <c r="AU160" s="209" t="s">
        <v>82</v>
      </c>
      <c r="AV160" s="13" t="s">
        <v>80</v>
      </c>
      <c r="AW160" s="13" t="s">
        <v>29</v>
      </c>
      <c r="AX160" s="13" t="s">
        <v>72</v>
      </c>
      <c r="AY160" s="209" t="s">
        <v>120</v>
      </c>
    </row>
    <row r="161" spans="1:65" s="14" customFormat="1">
      <c r="B161" s="210"/>
      <c r="C161" s="211"/>
      <c r="D161" s="201" t="s">
        <v>131</v>
      </c>
      <c r="E161" s="212" t="s">
        <v>1</v>
      </c>
      <c r="F161" s="213" t="s">
        <v>176</v>
      </c>
      <c r="G161" s="211"/>
      <c r="H161" s="214">
        <v>8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131</v>
      </c>
      <c r="AU161" s="220" t="s">
        <v>82</v>
      </c>
      <c r="AV161" s="14" t="s">
        <v>82</v>
      </c>
      <c r="AW161" s="14" t="s">
        <v>29</v>
      </c>
      <c r="AX161" s="14" t="s">
        <v>72</v>
      </c>
      <c r="AY161" s="220" t="s">
        <v>120</v>
      </c>
    </row>
    <row r="162" spans="1:65" s="2" customFormat="1" ht="16.5" customHeight="1">
      <c r="A162" s="33"/>
      <c r="B162" s="34"/>
      <c r="C162" s="221" t="s">
        <v>177</v>
      </c>
      <c r="D162" s="221" t="s">
        <v>178</v>
      </c>
      <c r="E162" s="222" t="s">
        <v>179</v>
      </c>
      <c r="F162" s="223" t="s">
        <v>180</v>
      </c>
      <c r="G162" s="224" t="s">
        <v>167</v>
      </c>
      <c r="H162" s="225">
        <v>10.92</v>
      </c>
      <c r="I162" s="226"/>
      <c r="J162" s="227">
        <f>ROUND(I162*H162,2)</f>
        <v>0</v>
      </c>
      <c r="K162" s="223" t="s">
        <v>126</v>
      </c>
      <c r="L162" s="228"/>
      <c r="M162" s="229" t="s">
        <v>1</v>
      </c>
      <c r="N162" s="230" t="s">
        <v>37</v>
      </c>
      <c r="O162" s="70"/>
      <c r="P162" s="190">
        <f>O162*H162</f>
        <v>0</v>
      </c>
      <c r="Q162" s="190">
        <v>1</v>
      </c>
      <c r="R162" s="190">
        <f>Q162*H162</f>
        <v>10.92</v>
      </c>
      <c r="S162" s="190">
        <v>0</v>
      </c>
      <c r="T162" s="19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2" t="s">
        <v>171</v>
      </c>
      <c r="AT162" s="192" t="s">
        <v>178</v>
      </c>
      <c r="AU162" s="192" t="s">
        <v>82</v>
      </c>
      <c r="AY162" s="16" t="s">
        <v>120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6" t="s">
        <v>80</v>
      </c>
      <c r="BK162" s="193">
        <f>ROUND(I162*H162,2)</f>
        <v>0</v>
      </c>
      <c r="BL162" s="16" t="s">
        <v>127</v>
      </c>
      <c r="BM162" s="192" t="s">
        <v>181</v>
      </c>
    </row>
    <row r="163" spans="1:65" s="13" customFormat="1">
      <c r="B163" s="199"/>
      <c r="C163" s="200"/>
      <c r="D163" s="201" t="s">
        <v>131</v>
      </c>
      <c r="E163" s="202" t="s">
        <v>1</v>
      </c>
      <c r="F163" s="203" t="s">
        <v>182</v>
      </c>
      <c r="G163" s="200"/>
      <c r="H163" s="202" t="s">
        <v>1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131</v>
      </c>
      <c r="AU163" s="209" t="s">
        <v>82</v>
      </c>
      <c r="AV163" s="13" t="s">
        <v>80</v>
      </c>
      <c r="AW163" s="13" t="s">
        <v>29</v>
      </c>
      <c r="AX163" s="13" t="s">
        <v>72</v>
      </c>
      <c r="AY163" s="209" t="s">
        <v>120</v>
      </c>
    </row>
    <row r="164" spans="1:65" s="14" customFormat="1">
      <c r="B164" s="210"/>
      <c r="C164" s="211"/>
      <c r="D164" s="201" t="s">
        <v>131</v>
      </c>
      <c r="E164" s="212" t="s">
        <v>1</v>
      </c>
      <c r="F164" s="213" t="s">
        <v>183</v>
      </c>
      <c r="G164" s="211"/>
      <c r="H164" s="214">
        <v>10.92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131</v>
      </c>
      <c r="AU164" s="220" t="s">
        <v>82</v>
      </c>
      <c r="AV164" s="14" t="s">
        <v>82</v>
      </c>
      <c r="AW164" s="14" t="s">
        <v>29</v>
      </c>
      <c r="AX164" s="14" t="s">
        <v>72</v>
      </c>
      <c r="AY164" s="220" t="s">
        <v>120</v>
      </c>
    </row>
    <row r="165" spans="1:65" s="2" customFormat="1" ht="24.2" customHeight="1">
      <c r="A165" s="33"/>
      <c r="B165" s="34"/>
      <c r="C165" s="181" t="s">
        <v>184</v>
      </c>
      <c r="D165" s="181" t="s">
        <v>122</v>
      </c>
      <c r="E165" s="182" t="s">
        <v>185</v>
      </c>
      <c r="F165" s="183" t="s">
        <v>186</v>
      </c>
      <c r="G165" s="184" t="s">
        <v>125</v>
      </c>
      <c r="H165" s="185">
        <v>7.2</v>
      </c>
      <c r="I165" s="186"/>
      <c r="J165" s="187">
        <f>ROUND(I165*H165,2)</f>
        <v>0</v>
      </c>
      <c r="K165" s="183" t="s">
        <v>126</v>
      </c>
      <c r="L165" s="38"/>
      <c r="M165" s="188" t="s">
        <v>1</v>
      </c>
      <c r="N165" s="189" t="s">
        <v>37</v>
      </c>
      <c r="O165" s="70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2" t="s">
        <v>127</v>
      </c>
      <c r="AT165" s="192" t="s">
        <v>122</v>
      </c>
      <c r="AU165" s="192" t="s">
        <v>82</v>
      </c>
      <c r="AY165" s="16" t="s">
        <v>120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6" t="s">
        <v>80</v>
      </c>
      <c r="BK165" s="193">
        <f>ROUND(I165*H165,2)</f>
        <v>0</v>
      </c>
      <c r="BL165" s="16" t="s">
        <v>127</v>
      </c>
      <c r="BM165" s="192" t="s">
        <v>187</v>
      </c>
    </row>
    <row r="166" spans="1:65" s="2" customFormat="1">
      <c r="A166" s="33"/>
      <c r="B166" s="34"/>
      <c r="C166" s="35"/>
      <c r="D166" s="194" t="s">
        <v>129</v>
      </c>
      <c r="E166" s="35"/>
      <c r="F166" s="195" t="s">
        <v>188</v>
      </c>
      <c r="G166" s="35"/>
      <c r="H166" s="35"/>
      <c r="I166" s="196"/>
      <c r="J166" s="35"/>
      <c r="K166" s="35"/>
      <c r="L166" s="38"/>
      <c r="M166" s="197"/>
      <c r="N166" s="198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129</v>
      </c>
      <c r="AU166" s="16" t="s">
        <v>82</v>
      </c>
    </row>
    <row r="167" spans="1:65" s="13" customFormat="1">
      <c r="B167" s="199"/>
      <c r="C167" s="200"/>
      <c r="D167" s="201" t="s">
        <v>131</v>
      </c>
      <c r="E167" s="202" t="s">
        <v>1</v>
      </c>
      <c r="F167" s="203" t="s">
        <v>132</v>
      </c>
      <c r="G167" s="200"/>
      <c r="H167" s="202" t="s">
        <v>1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131</v>
      </c>
      <c r="AU167" s="209" t="s">
        <v>82</v>
      </c>
      <c r="AV167" s="13" t="s">
        <v>80</v>
      </c>
      <c r="AW167" s="13" t="s">
        <v>29</v>
      </c>
      <c r="AX167" s="13" t="s">
        <v>72</v>
      </c>
      <c r="AY167" s="209" t="s">
        <v>120</v>
      </c>
    </row>
    <row r="168" spans="1:65" s="14" customFormat="1">
      <c r="B168" s="210"/>
      <c r="C168" s="211"/>
      <c r="D168" s="201" t="s">
        <v>131</v>
      </c>
      <c r="E168" s="212" t="s">
        <v>1</v>
      </c>
      <c r="F168" s="213" t="s">
        <v>189</v>
      </c>
      <c r="G168" s="211"/>
      <c r="H168" s="214">
        <v>7.2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131</v>
      </c>
      <c r="AU168" s="220" t="s">
        <v>82</v>
      </c>
      <c r="AV168" s="14" t="s">
        <v>82</v>
      </c>
      <c r="AW168" s="14" t="s">
        <v>29</v>
      </c>
      <c r="AX168" s="14" t="s">
        <v>72</v>
      </c>
      <c r="AY168" s="220" t="s">
        <v>120</v>
      </c>
    </row>
    <row r="169" spans="1:65" s="2" customFormat="1" ht="16.5" customHeight="1">
      <c r="A169" s="33"/>
      <c r="B169" s="34"/>
      <c r="C169" s="221" t="s">
        <v>190</v>
      </c>
      <c r="D169" s="221" t="s">
        <v>178</v>
      </c>
      <c r="E169" s="222" t="s">
        <v>191</v>
      </c>
      <c r="F169" s="223" t="s">
        <v>192</v>
      </c>
      <c r="G169" s="224" t="s">
        <v>167</v>
      </c>
      <c r="H169" s="225">
        <v>15.12</v>
      </c>
      <c r="I169" s="226"/>
      <c r="J169" s="227">
        <f>ROUND(I169*H169,2)</f>
        <v>0</v>
      </c>
      <c r="K169" s="223" t="s">
        <v>126</v>
      </c>
      <c r="L169" s="228"/>
      <c r="M169" s="229" t="s">
        <v>1</v>
      </c>
      <c r="N169" s="230" t="s">
        <v>37</v>
      </c>
      <c r="O169" s="70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2" t="s">
        <v>171</v>
      </c>
      <c r="AT169" s="192" t="s">
        <v>178</v>
      </c>
      <c r="AU169" s="192" t="s">
        <v>82</v>
      </c>
      <c r="AY169" s="16" t="s">
        <v>120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6" t="s">
        <v>80</v>
      </c>
      <c r="BK169" s="193">
        <f>ROUND(I169*H169,2)</f>
        <v>0</v>
      </c>
      <c r="BL169" s="16" t="s">
        <v>127</v>
      </c>
      <c r="BM169" s="192" t="s">
        <v>193</v>
      </c>
    </row>
    <row r="170" spans="1:65" s="14" customFormat="1">
      <c r="B170" s="210"/>
      <c r="C170" s="211"/>
      <c r="D170" s="201" t="s">
        <v>131</v>
      </c>
      <c r="E170" s="211"/>
      <c r="F170" s="213" t="s">
        <v>194</v>
      </c>
      <c r="G170" s="211"/>
      <c r="H170" s="214">
        <v>15.12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131</v>
      </c>
      <c r="AU170" s="220" t="s">
        <v>82</v>
      </c>
      <c r="AV170" s="14" t="s">
        <v>82</v>
      </c>
      <c r="AW170" s="14" t="s">
        <v>4</v>
      </c>
      <c r="AX170" s="14" t="s">
        <v>80</v>
      </c>
      <c r="AY170" s="220" t="s">
        <v>120</v>
      </c>
    </row>
    <row r="171" spans="1:65" s="2" customFormat="1" ht="16.5" customHeight="1">
      <c r="A171" s="33"/>
      <c r="B171" s="34"/>
      <c r="C171" s="181" t="s">
        <v>195</v>
      </c>
      <c r="D171" s="181" t="s">
        <v>122</v>
      </c>
      <c r="E171" s="182" t="s">
        <v>196</v>
      </c>
      <c r="F171" s="183" t="s">
        <v>197</v>
      </c>
      <c r="G171" s="184" t="s">
        <v>125</v>
      </c>
      <c r="H171" s="185">
        <v>2.4</v>
      </c>
      <c r="I171" s="186"/>
      <c r="J171" s="187">
        <f>ROUND(I171*H171,2)</f>
        <v>0</v>
      </c>
      <c r="K171" s="183" t="s">
        <v>126</v>
      </c>
      <c r="L171" s="38"/>
      <c r="M171" s="188" t="s">
        <v>1</v>
      </c>
      <c r="N171" s="189" t="s">
        <v>37</v>
      </c>
      <c r="O171" s="70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2" t="s">
        <v>127</v>
      </c>
      <c r="AT171" s="192" t="s">
        <v>122</v>
      </c>
      <c r="AU171" s="192" t="s">
        <v>82</v>
      </c>
      <c r="AY171" s="16" t="s">
        <v>120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6" t="s">
        <v>80</v>
      </c>
      <c r="BK171" s="193">
        <f>ROUND(I171*H171,2)</f>
        <v>0</v>
      </c>
      <c r="BL171" s="16" t="s">
        <v>127</v>
      </c>
      <c r="BM171" s="192" t="s">
        <v>198</v>
      </c>
    </row>
    <row r="172" spans="1:65" s="2" customFormat="1">
      <c r="A172" s="33"/>
      <c r="B172" s="34"/>
      <c r="C172" s="35"/>
      <c r="D172" s="194" t="s">
        <v>129</v>
      </c>
      <c r="E172" s="35"/>
      <c r="F172" s="195" t="s">
        <v>199</v>
      </c>
      <c r="G172" s="35"/>
      <c r="H172" s="35"/>
      <c r="I172" s="196"/>
      <c r="J172" s="35"/>
      <c r="K172" s="35"/>
      <c r="L172" s="38"/>
      <c r="M172" s="197"/>
      <c r="N172" s="198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129</v>
      </c>
      <c r="AU172" s="16" t="s">
        <v>82</v>
      </c>
    </row>
    <row r="173" spans="1:65" s="13" customFormat="1">
      <c r="B173" s="199"/>
      <c r="C173" s="200"/>
      <c r="D173" s="201" t="s">
        <v>131</v>
      </c>
      <c r="E173" s="202" t="s">
        <v>1</v>
      </c>
      <c r="F173" s="203" t="s">
        <v>200</v>
      </c>
      <c r="G173" s="200"/>
      <c r="H173" s="202" t="s">
        <v>1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131</v>
      </c>
      <c r="AU173" s="209" t="s">
        <v>82</v>
      </c>
      <c r="AV173" s="13" t="s">
        <v>80</v>
      </c>
      <c r="AW173" s="13" t="s">
        <v>29</v>
      </c>
      <c r="AX173" s="13" t="s">
        <v>72</v>
      </c>
      <c r="AY173" s="209" t="s">
        <v>120</v>
      </c>
    </row>
    <row r="174" spans="1:65" s="13" customFormat="1">
      <c r="B174" s="199"/>
      <c r="C174" s="200"/>
      <c r="D174" s="201" t="s">
        <v>131</v>
      </c>
      <c r="E174" s="202" t="s">
        <v>1</v>
      </c>
      <c r="F174" s="203" t="s">
        <v>201</v>
      </c>
      <c r="G174" s="200"/>
      <c r="H174" s="202" t="s">
        <v>1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131</v>
      </c>
      <c r="AU174" s="209" t="s">
        <v>82</v>
      </c>
      <c r="AV174" s="13" t="s">
        <v>80</v>
      </c>
      <c r="AW174" s="13" t="s">
        <v>29</v>
      </c>
      <c r="AX174" s="13" t="s">
        <v>72</v>
      </c>
      <c r="AY174" s="209" t="s">
        <v>120</v>
      </c>
    </row>
    <row r="175" spans="1:65" s="13" customFormat="1">
      <c r="B175" s="199"/>
      <c r="C175" s="200"/>
      <c r="D175" s="201" t="s">
        <v>131</v>
      </c>
      <c r="E175" s="202" t="s">
        <v>1</v>
      </c>
      <c r="F175" s="203" t="s">
        <v>132</v>
      </c>
      <c r="G175" s="200"/>
      <c r="H175" s="202" t="s">
        <v>1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131</v>
      </c>
      <c r="AU175" s="209" t="s">
        <v>82</v>
      </c>
      <c r="AV175" s="13" t="s">
        <v>80</v>
      </c>
      <c r="AW175" s="13" t="s">
        <v>29</v>
      </c>
      <c r="AX175" s="13" t="s">
        <v>72</v>
      </c>
      <c r="AY175" s="209" t="s">
        <v>120</v>
      </c>
    </row>
    <row r="176" spans="1:65" s="14" customFormat="1">
      <c r="B176" s="210"/>
      <c r="C176" s="211"/>
      <c r="D176" s="201" t="s">
        <v>131</v>
      </c>
      <c r="E176" s="212" t="s">
        <v>1</v>
      </c>
      <c r="F176" s="213" t="s">
        <v>202</v>
      </c>
      <c r="G176" s="211"/>
      <c r="H176" s="214">
        <v>2.4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131</v>
      </c>
      <c r="AU176" s="220" t="s">
        <v>82</v>
      </c>
      <c r="AV176" s="14" t="s">
        <v>82</v>
      </c>
      <c r="AW176" s="14" t="s">
        <v>29</v>
      </c>
      <c r="AX176" s="14" t="s">
        <v>72</v>
      </c>
      <c r="AY176" s="220" t="s">
        <v>120</v>
      </c>
    </row>
    <row r="177" spans="1:65" s="2" customFormat="1" ht="24.2" customHeight="1">
      <c r="A177" s="33"/>
      <c r="B177" s="34"/>
      <c r="C177" s="181" t="s">
        <v>203</v>
      </c>
      <c r="D177" s="181" t="s">
        <v>122</v>
      </c>
      <c r="E177" s="182" t="s">
        <v>204</v>
      </c>
      <c r="F177" s="183" t="s">
        <v>205</v>
      </c>
      <c r="G177" s="184" t="s">
        <v>136</v>
      </c>
      <c r="H177" s="185">
        <v>36.6</v>
      </c>
      <c r="I177" s="186"/>
      <c r="J177" s="187">
        <f>ROUND(I177*H177,2)</f>
        <v>0</v>
      </c>
      <c r="K177" s="183" t="s">
        <v>126</v>
      </c>
      <c r="L177" s="38"/>
      <c r="M177" s="188" t="s">
        <v>1</v>
      </c>
      <c r="N177" s="189" t="s">
        <v>37</v>
      </c>
      <c r="O177" s="70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2" t="s">
        <v>127</v>
      </c>
      <c r="AT177" s="192" t="s">
        <v>122</v>
      </c>
      <c r="AU177" s="192" t="s">
        <v>82</v>
      </c>
      <c r="AY177" s="16" t="s">
        <v>120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6" t="s">
        <v>80</v>
      </c>
      <c r="BK177" s="193">
        <f>ROUND(I177*H177,2)</f>
        <v>0</v>
      </c>
      <c r="BL177" s="16" t="s">
        <v>127</v>
      </c>
      <c r="BM177" s="192" t="s">
        <v>206</v>
      </c>
    </row>
    <row r="178" spans="1:65" s="2" customFormat="1">
      <c r="A178" s="33"/>
      <c r="B178" s="34"/>
      <c r="C178" s="35"/>
      <c r="D178" s="194" t="s">
        <v>129</v>
      </c>
      <c r="E178" s="35"/>
      <c r="F178" s="195" t="s">
        <v>207</v>
      </c>
      <c r="G178" s="35"/>
      <c r="H178" s="35"/>
      <c r="I178" s="196"/>
      <c r="J178" s="35"/>
      <c r="K178" s="35"/>
      <c r="L178" s="38"/>
      <c r="M178" s="197"/>
      <c r="N178" s="198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129</v>
      </c>
      <c r="AU178" s="16" t="s">
        <v>82</v>
      </c>
    </row>
    <row r="179" spans="1:65" s="13" customFormat="1">
      <c r="B179" s="199"/>
      <c r="C179" s="200"/>
      <c r="D179" s="201" t="s">
        <v>131</v>
      </c>
      <c r="E179" s="202" t="s">
        <v>1</v>
      </c>
      <c r="F179" s="203" t="s">
        <v>208</v>
      </c>
      <c r="G179" s="200"/>
      <c r="H179" s="202" t="s">
        <v>1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131</v>
      </c>
      <c r="AU179" s="209" t="s">
        <v>82</v>
      </c>
      <c r="AV179" s="13" t="s">
        <v>80</v>
      </c>
      <c r="AW179" s="13" t="s">
        <v>29</v>
      </c>
      <c r="AX179" s="13" t="s">
        <v>72</v>
      </c>
      <c r="AY179" s="209" t="s">
        <v>120</v>
      </c>
    </row>
    <row r="180" spans="1:65" s="14" customFormat="1">
      <c r="B180" s="210"/>
      <c r="C180" s="211"/>
      <c r="D180" s="201" t="s">
        <v>131</v>
      </c>
      <c r="E180" s="212" t="s">
        <v>1</v>
      </c>
      <c r="F180" s="213" t="s">
        <v>209</v>
      </c>
      <c r="G180" s="211"/>
      <c r="H180" s="214">
        <v>36.6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131</v>
      </c>
      <c r="AU180" s="220" t="s">
        <v>82</v>
      </c>
      <c r="AV180" s="14" t="s">
        <v>82</v>
      </c>
      <c r="AW180" s="14" t="s">
        <v>29</v>
      </c>
      <c r="AX180" s="14" t="s">
        <v>72</v>
      </c>
      <c r="AY180" s="220" t="s">
        <v>120</v>
      </c>
    </row>
    <row r="181" spans="1:65" s="12" customFormat="1" ht="22.9" customHeight="1">
      <c r="B181" s="165"/>
      <c r="C181" s="166"/>
      <c r="D181" s="167" t="s">
        <v>71</v>
      </c>
      <c r="E181" s="179" t="s">
        <v>190</v>
      </c>
      <c r="F181" s="179" t="s">
        <v>210</v>
      </c>
      <c r="G181" s="166"/>
      <c r="H181" s="166"/>
      <c r="I181" s="169"/>
      <c r="J181" s="180">
        <f>BK181</f>
        <v>0</v>
      </c>
      <c r="K181" s="166"/>
      <c r="L181" s="171"/>
      <c r="M181" s="172"/>
      <c r="N181" s="173"/>
      <c r="O181" s="173"/>
      <c r="P181" s="174">
        <f>SUM(P182:P189)</f>
        <v>0</v>
      </c>
      <c r="Q181" s="173"/>
      <c r="R181" s="174">
        <f>SUM(R182:R189)</f>
        <v>0</v>
      </c>
      <c r="S181" s="173"/>
      <c r="T181" s="175">
        <f>SUM(T182:T189)</f>
        <v>30.561</v>
      </c>
      <c r="AR181" s="176" t="s">
        <v>80</v>
      </c>
      <c r="AT181" s="177" t="s">
        <v>71</v>
      </c>
      <c r="AU181" s="177" t="s">
        <v>80</v>
      </c>
      <c r="AY181" s="176" t="s">
        <v>120</v>
      </c>
      <c r="BK181" s="178">
        <f>SUM(BK182:BK189)</f>
        <v>0</v>
      </c>
    </row>
    <row r="182" spans="1:65" s="2" customFormat="1" ht="24.2" customHeight="1">
      <c r="A182" s="33"/>
      <c r="B182" s="34"/>
      <c r="C182" s="181" t="s">
        <v>211</v>
      </c>
      <c r="D182" s="181" t="s">
        <v>122</v>
      </c>
      <c r="E182" s="182" t="s">
        <v>212</v>
      </c>
      <c r="F182" s="183" t="s">
        <v>213</v>
      </c>
      <c r="G182" s="184" t="s">
        <v>136</v>
      </c>
      <c r="H182" s="185">
        <v>36.6</v>
      </c>
      <c r="I182" s="186"/>
      <c r="J182" s="187">
        <f>ROUND(I182*H182,2)</f>
        <v>0</v>
      </c>
      <c r="K182" s="183" t="s">
        <v>126</v>
      </c>
      <c r="L182" s="38"/>
      <c r="M182" s="188" t="s">
        <v>1</v>
      </c>
      <c r="N182" s="189" t="s">
        <v>37</v>
      </c>
      <c r="O182" s="70"/>
      <c r="P182" s="190">
        <f>O182*H182</f>
        <v>0</v>
      </c>
      <c r="Q182" s="190">
        <v>0</v>
      </c>
      <c r="R182" s="190">
        <f>Q182*H182</f>
        <v>0</v>
      </c>
      <c r="S182" s="190">
        <v>0.255</v>
      </c>
      <c r="T182" s="191">
        <f>S182*H182</f>
        <v>9.3330000000000002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2" t="s">
        <v>127</v>
      </c>
      <c r="AT182" s="192" t="s">
        <v>122</v>
      </c>
      <c r="AU182" s="192" t="s">
        <v>82</v>
      </c>
      <c r="AY182" s="16" t="s">
        <v>120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6" t="s">
        <v>80</v>
      </c>
      <c r="BK182" s="193">
        <f>ROUND(I182*H182,2)</f>
        <v>0</v>
      </c>
      <c r="BL182" s="16" t="s">
        <v>127</v>
      </c>
      <c r="BM182" s="192" t="s">
        <v>214</v>
      </c>
    </row>
    <row r="183" spans="1:65" s="2" customFormat="1">
      <c r="A183" s="33"/>
      <c r="B183" s="34"/>
      <c r="C183" s="35"/>
      <c r="D183" s="194" t="s">
        <v>129</v>
      </c>
      <c r="E183" s="35"/>
      <c r="F183" s="195" t="s">
        <v>215</v>
      </c>
      <c r="G183" s="35"/>
      <c r="H183" s="35"/>
      <c r="I183" s="196"/>
      <c r="J183" s="35"/>
      <c r="K183" s="35"/>
      <c r="L183" s="38"/>
      <c r="M183" s="197"/>
      <c r="N183" s="198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129</v>
      </c>
      <c r="AU183" s="16" t="s">
        <v>82</v>
      </c>
    </row>
    <row r="184" spans="1:65" s="13" customFormat="1">
      <c r="B184" s="199"/>
      <c r="C184" s="200"/>
      <c r="D184" s="201" t="s">
        <v>131</v>
      </c>
      <c r="E184" s="202" t="s">
        <v>1</v>
      </c>
      <c r="F184" s="203" t="s">
        <v>208</v>
      </c>
      <c r="G184" s="200"/>
      <c r="H184" s="202" t="s">
        <v>1</v>
      </c>
      <c r="I184" s="204"/>
      <c r="J184" s="200"/>
      <c r="K184" s="200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131</v>
      </c>
      <c r="AU184" s="209" t="s">
        <v>82</v>
      </c>
      <c r="AV184" s="13" t="s">
        <v>80</v>
      </c>
      <c r="AW184" s="13" t="s">
        <v>29</v>
      </c>
      <c r="AX184" s="13" t="s">
        <v>72</v>
      </c>
      <c r="AY184" s="209" t="s">
        <v>120</v>
      </c>
    </row>
    <row r="185" spans="1:65" s="14" customFormat="1">
      <c r="B185" s="210"/>
      <c r="C185" s="211"/>
      <c r="D185" s="201" t="s">
        <v>131</v>
      </c>
      <c r="E185" s="212" t="s">
        <v>1</v>
      </c>
      <c r="F185" s="213" t="s">
        <v>209</v>
      </c>
      <c r="G185" s="211"/>
      <c r="H185" s="214">
        <v>36.6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131</v>
      </c>
      <c r="AU185" s="220" t="s">
        <v>82</v>
      </c>
      <c r="AV185" s="14" t="s">
        <v>82</v>
      </c>
      <c r="AW185" s="14" t="s">
        <v>29</v>
      </c>
      <c r="AX185" s="14" t="s">
        <v>72</v>
      </c>
      <c r="AY185" s="220" t="s">
        <v>120</v>
      </c>
    </row>
    <row r="186" spans="1:65" s="2" customFormat="1" ht="24.2" customHeight="1">
      <c r="A186" s="33"/>
      <c r="B186" s="34"/>
      <c r="C186" s="181" t="s">
        <v>8</v>
      </c>
      <c r="D186" s="181" t="s">
        <v>122</v>
      </c>
      <c r="E186" s="182" t="s">
        <v>216</v>
      </c>
      <c r="F186" s="183" t="s">
        <v>217</v>
      </c>
      <c r="G186" s="184" t="s">
        <v>136</v>
      </c>
      <c r="H186" s="185">
        <v>36.6</v>
      </c>
      <c r="I186" s="186"/>
      <c r="J186" s="187">
        <f>ROUND(I186*H186,2)</f>
        <v>0</v>
      </c>
      <c r="K186" s="183" t="s">
        <v>126</v>
      </c>
      <c r="L186" s="38"/>
      <c r="M186" s="188" t="s">
        <v>1</v>
      </c>
      <c r="N186" s="189" t="s">
        <v>37</v>
      </c>
      <c r="O186" s="70"/>
      <c r="P186" s="190">
        <f>O186*H186</f>
        <v>0</v>
      </c>
      <c r="Q186" s="190">
        <v>0</v>
      </c>
      <c r="R186" s="190">
        <f>Q186*H186</f>
        <v>0</v>
      </c>
      <c r="S186" s="190">
        <v>0.57999999999999996</v>
      </c>
      <c r="T186" s="191">
        <f>S186*H186</f>
        <v>21.227999999999998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2" t="s">
        <v>127</v>
      </c>
      <c r="AT186" s="192" t="s">
        <v>122</v>
      </c>
      <c r="AU186" s="192" t="s">
        <v>82</v>
      </c>
      <c r="AY186" s="16" t="s">
        <v>120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6" t="s">
        <v>80</v>
      </c>
      <c r="BK186" s="193">
        <f>ROUND(I186*H186,2)</f>
        <v>0</v>
      </c>
      <c r="BL186" s="16" t="s">
        <v>127</v>
      </c>
      <c r="BM186" s="192" t="s">
        <v>218</v>
      </c>
    </row>
    <row r="187" spans="1:65" s="2" customFormat="1">
      <c r="A187" s="33"/>
      <c r="B187" s="34"/>
      <c r="C187" s="35"/>
      <c r="D187" s="194" t="s">
        <v>129</v>
      </c>
      <c r="E187" s="35"/>
      <c r="F187" s="195" t="s">
        <v>219</v>
      </c>
      <c r="G187" s="35"/>
      <c r="H187" s="35"/>
      <c r="I187" s="196"/>
      <c r="J187" s="35"/>
      <c r="K187" s="35"/>
      <c r="L187" s="38"/>
      <c r="M187" s="197"/>
      <c r="N187" s="198"/>
      <c r="O187" s="70"/>
      <c r="P187" s="70"/>
      <c r="Q187" s="70"/>
      <c r="R187" s="70"/>
      <c r="S187" s="70"/>
      <c r="T187" s="71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129</v>
      </c>
      <c r="AU187" s="16" t="s">
        <v>82</v>
      </c>
    </row>
    <row r="188" spans="1:65" s="13" customFormat="1">
      <c r="B188" s="199"/>
      <c r="C188" s="200"/>
      <c r="D188" s="201" t="s">
        <v>131</v>
      </c>
      <c r="E188" s="202" t="s">
        <v>1</v>
      </c>
      <c r="F188" s="203" t="s">
        <v>208</v>
      </c>
      <c r="G188" s="200"/>
      <c r="H188" s="202" t="s">
        <v>1</v>
      </c>
      <c r="I188" s="204"/>
      <c r="J188" s="200"/>
      <c r="K188" s="200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131</v>
      </c>
      <c r="AU188" s="209" t="s">
        <v>82</v>
      </c>
      <c r="AV188" s="13" t="s">
        <v>80</v>
      </c>
      <c r="AW188" s="13" t="s">
        <v>29</v>
      </c>
      <c r="AX188" s="13" t="s">
        <v>72</v>
      </c>
      <c r="AY188" s="209" t="s">
        <v>120</v>
      </c>
    </row>
    <row r="189" spans="1:65" s="14" customFormat="1">
      <c r="B189" s="210"/>
      <c r="C189" s="211"/>
      <c r="D189" s="201" t="s">
        <v>131</v>
      </c>
      <c r="E189" s="212" t="s">
        <v>1</v>
      </c>
      <c r="F189" s="213" t="s">
        <v>209</v>
      </c>
      <c r="G189" s="211"/>
      <c r="H189" s="214">
        <v>36.6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131</v>
      </c>
      <c r="AU189" s="220" t="s">
        <v>82</v>
      </c>
      <c r="AV189" s="14" t="s">
        <v>82</v>
      </c>
      <c r="AW189" s="14" t="s">
        <v>29</v>
      </c>
      <c r="AX189" s="14" t="s">
        <v>72</v>
      </c>
      <c r="AY189" s="220" t="s">
        <v>120</v>
      </c>
    </row>
    <row r="190" spans="1:65" s="12" customFormat="1" ht="22.9" customHeight="1">
      <c r="B190" s="165"/>
      <c r="C190" s="166"/>
      <c r="D190" s="167" t="s">
        <v>71</v>
      </c>
      <c r="E190" s="179" t="s">
        <v>151</v>
      </c>
      <c r="F190" s="179" t="s">
        <v>220</v>
      </c>
      <c r="G190" s="166"/>
      <c r="H190" s="166"/>
      <c r="I190" s="169"/>
      <c r="J190" s="180">
        <f>BK190</f>
        <v>0</v>
      </c>
      <c r="K190" s="166"/>
      <c r="L190" s="171"/>
      <c r="M190" s="172"/>
      <c r="N190" s="173"/>
      <c r="O190" s="173"/>
      <c r="P190" s="174">
        <f>SUM(P191:P204)</f>
        <v>0</v>
      </c>
      <c r="Q190" s="173"/>
      <c r="R190" s="174">
        <f>SUM(R191:R204)</f>
        <v>21.845441999999998</v>
      </c>
      <c r="S190" s="173"/>
      <c r="T190" s="175">
        <f>SUM(T191:T204)</f>
        <v>0</v>
      </c>
      <c r="AR190" s="176" t="s">
        <v>80</v>
      </c>
      <c r="AT190" s="177" t="s">
        <v>71</v>
      </c>
      <c r="AU190" s="177" t="s">
        <v>80</v>
      </c>
      <c r="AY190" s="176" t="s">
        <v>120</v>
      </c>
      <c r="BK190" s="178">
        <f>SUM(BK191:BK204)</f>
        <v>0</v>
      </c>
    </row>
    <row r="191" spans="1:65" s="2" customFormat="1" ht="21.75" customHeight="1">
      <c r="A191" s="33"/>
      <c r="B191" s="34"/>
      <c r="C191" s="181" t="s">
        <v>221</v>
      </c>
      <c r="D191" s="181" t="s">
        <v>122</v>
      </c>
      <c r="E191" s="182" t="s">
        <v>222</v>
      </c>
      <c r="F191" s="183" t="s">
        <v>223</v>
      </c>
      <c r="G191" s="184" t="s">
        <v>136</v>
      </c>
      <c r="H191" s="185">
        <v>36.6</v>
      </c>
      <c r="I191" s="186"/>
      <c r="J191" s="187">
        <f>ROUND(I191*H191,2)</f>
        <v>0</v>
      </c>
      <c r="K191" s="183" t="s">
        <v>126</v>
      </c>
      <c r="L191" s="38"/>
      <c r="M191" s="188" t="s">
        <v>1</v>
      </c>
      <c r="N191" s="189" t="s">
        <v>37</v>
      </c>
      <c r="O191" s="70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2" t="s">
        <v>127</v>
      </c>
      <c r="AT191" s="192" t="s">
        <v>122</v>
      </c>
      <c r="AU191" s="192" t="s">
        <v>82</v>
      </c>
      <c r="AY191" s="16" t="s">
        <v>120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6" t="s">
        <v>80</v>
      </c>
      <c r="BK191" s="193">
        <f>ROUND(I191*H191,2)</f>
        <v>0</v>
      </c>
      <c r="BL191" s="16" t="s">
        <v>127</v>
      </c>
      <c r="BM191" s="192" t="s">
        <v>224</v>
      </c>
    </row>
    <row r="192" spans="1:65" s="2" customFormat="1">
      <c r="A192" s="33"/>
      <c r="B192" s="34"/>
      <c r="C192" s="35"/>
      <c r="D192" s="194" t="s">
        <v>129</v>
      </c>
      <c r="E192" s="35"/>
      <c r="F192" s="195" t="s">
        <v>225</v>
      </c>
      <c r="G192" s="35"/>
      <c r="H192" s="35"/>
      <c r="I192" s="196"/>
      <c r="J192" s="35"/>
      <c r="K192" s="35"/>
      <c r="L192" s="38"/>
      <c r="M192" s="197"/>
      <c r="N192" s="198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129</v>
      </c>
      <c r="AU192" s="16" t="s">
        <v>82</v>
      </c>
    </row>
    <row r="193" spans="1:65" s="13" customFormat="1">
      <c r="B193" s="199"/>
      <c r="C193" s="200"/>
      <c r="D193" s="201" t="s">
        <v>131</v>
      </c>
      <c r="E193" s="202" t="s">
        <v>1</v>
      </c>
      <c r="F193" s="203" t="s">
        <v>208</v>
      </c>
      <c r="G193" s="200"/>
      <c r="H193" s="202" t="s">
        <v>1</v>
      </c>
      <c r="I193" s="204"/>
      <c r="J193" s="200"/>
      <c r="K193" s="200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131</v>
      </c>
      <c r="AU193" s="209" t="s">
        <v>82</v>
      </c>
      <c r="AV193" s="13" t="s">
        <v>80</v>
      </c>
      <c r="AW193" s="13" t="s">
        <v>29</v>
      </c>
      <c r="AX193" s="13" t="s">
        <v>72</v>
      </c>
      <c r="AY193" s="209" t="s">
        <v>120</v>
      </c>
    </row>
    <row r="194" spans="1:65" s="14" customFormat="1">
      <c r="B194" s="210"/>
      <c r="C194" s="211"/>
      <c r="D194" s="201" t="s">
        <v>131</v>
      </c>
      <c r="E194" s="212" t="s">
        <v>1</v>
      </c>
      <c r="F194" s="213" t="s">
        <v>209</v>
      </c>
      <c r="G194" s="211"/>
      <c r="H194" s="214">
        <v>36.6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131</v>
      </c>
      <c r="AU194" s="220" t="s">
        <v>82</v>
      </c>
      <c r="AV194" s="14" t="s">
        <v>82</v>
      </c>
      <c r="AW194" s="14" t="s">
        <v>29</v>
      </c>
      <c r="AX194" s="14" t="s">
        <v>72</v>
      </c>
      <c r="AY194" s="220" t="s">
        <v>120</v>
      </c>
    </row>
    <row r="195" spans="1:65" s="2" customFormat="1" ht="24.2" customHeight="1">
      <c r="A195" s="33"/>
      <c r="B195" s="34"/>
      <c r="C195" s="181" t="s">
        <v>226</v>
      </c>
      <c r="D195" s="181" t="s">
        <v>122</v>
      </c>
      <c r="E195" s="182" t="s">
        <v>227</v>
      </c>
      <c r="F195" s="183" t="s">
        <v>228</v>
      </c>
      <c r="G195" s="184" t="s">
        <v>136</v>
      </c>
      <c r="H195" s="185">
        <v>36.6</v>
      </c>
      <c r="I195" s="186"/>
      <c r="J195" s="187">
        <f>ROUND(I195*H195,2)</f>
        <v>0</v>
      </c>
      <c r="K195" s="183" t="s">
        <v>126</v>
      </c>
      <c r="L195" s="38"/>
      <c r="M195" s="188" t="s">
        <v>1</v>
      </c>
      <c r="N195" s="189" t="s">
        <v>37</v>
      </c>
      <c r="O195" s="70"/>
      <c r="P195" s="190">
        <f>O195*H195</f>
        <v>0</v>
      </c>
      <c r="Q195" s="190">
        <v>0.49586999999999998</v>
      </c>
      <c r="R195" s="190">
        <f>Q195*H195</f>
        <v>18.148841999999998</v>
      </c>
      <c r="S195" s="190">
        <v>0</v>
      </c>
      <c r="T195" s="19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2" t="s">
        <v>127</v>
      </c>
      <c r="AT195" s="192" t="s">
        <v>122</v>
      </c>
      <c r="AU195" s="192" t="s">
        <v>82</v>
      </c>
      <c r="AY195" s="16" t="s">
        <v>120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6" t="s">
        <v>80</v>
      </c>
      <c r="BK195" s="193">
        <f>ROUND(I195*H195,2)</f>
        <v>0</v>
      </c>
      <c r="BL195" s="16" t="s">
        <v>127</v>
      </c>
      <c r="BM195" s="192" t="s">
        <v>229</v>
      </c>
    </row>
    <row r="196" spans="1:65" s="2" customFormat="1">
      <c r="A196" s="33"/>
      <c r="B196" s="34"/>
      <c r="C196" s="35"/>
      <c r="D196" s="194" t="s">
        <v>129</v>
      </c>
      <c r="E196" s="35"/>
      <c r="F196" s="195" t="s">
        <v>230</v>
      </c>
      <c r="G196" s="35"/>
      <c r="H196" s="35"/>
      <c r="I196" s="196"/>
      <c r="J196" s="35"/>
      <c r="K196" s="35"/>
      <c r="L196" s="38"/>
      <c r="M196" s="197"/>
      <c r="N196" s="198"/>
      <c r="O196" s="70"/>
      <c r="P196" s="70"/>
      <c r="Q196" s="70"/>
      <c r="R196" s="70"/>
      <c r="S196" s="70"/>
      <c r="T196" s="71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129</v>
      </c>
      <c r="AU196" s="16" t="s">
        <v>82</v>
      </c>
    </row>
    <row r="197" spans="1:65" s="13" customFormat="1">
      <c r="B197" s="199"/>
      <c r="C197" s="200"/>
      <c r="D197" s="201" t="s">
        <v>131</v>
      </c>
      <c r="E197" s="202" t="s">
        <v>1</v>
      </c>
      <c r="F197" s="203" t="s">
        <v>208</v>
      </c>
      <c r="G197" s="200"/>
      <c r="H197" s="202" t="s">
        <v>1</v>
      </c>
      <c r="I197" s="204"/>
      <c r="J197" s="200"/>
      <c r="K197" s="200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131</v>
      </c>
      <c r="AU197" s="209" t="s">
        <v>82</v>
      </c>
      <c r="AV197" s="13" t="s">
        <v>80</v>
      </c>
      <c r="AW197" s="13" t="s">
        <v>29</v>
      </c>
      <c r="AX197" s="13" t="s">
        <v>72</v>
      </c>
      <c r="AY197" s="209" t="s">
        <v>120</v>
      </c>
    </row>
    <row r="198" spans="1:65" s="14" customFormat="1">
      <c r="B198" s="210"/>
      <c r="C198" s="211"/>
      <c r="D198" s="201" t="s">
        <v>131</v>
      </c>
      <c r="E198" s="212" t="s">
        <v>1</v>
      </c>
      <c r="F198" s="213" t="s">
        <v>209</v>
      </c>
      <c r="G198" s="211"/>
      <c r="H198" s="214">
        <v>36.6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131</v>
      </c>
      <c r="AU198" s="220" t="s">
        <v>82</v>
      </c>
      <c r="AV198" s="14" t="s">
        <v>82</v>
      </c>
      <c r="AW198" s="14" t="s">
        <v>29</v>
      </c>
      <c r="AX198" s="14" t="s">
        <v>72</v>
      </c>
      <c r="AY198" s="220" t="s">
        <v>120</v>
      </c>
    </row>
    <row r="199" spans="1:65" s="2" customFormat="1" ht="33" customHeight="1">
      <c r="A199" s="33"/>
      <c r="B199" s="34"/>
      <c r="C199" s="181" t="s">
        <v>231</v>
      </c>
      <c r="D199" s="181" t="s">
        <v>122</v>
      </c>
      <c r="E199" s="182" t="s">
        <v>232</v>
      </c>
      <c r="F199" s="183" t="s">
        <v>233</v>
      </c>
      <c r="G199" s="184" t="s">
        <v>136</v>
      </c>
      <c r="H199" s="185">
        <v>36.6</v>
      </c>
      <c r="I199" s="186"/>
      <c r="J199" s="187">
        <f>ROUND(I199*H199,2)</f>
        <v>0</v>
      </c>
      <c r="K199" s="183" t="s">
        <v>126</v>
      </c>
      <c r="L199" s="38"/>
      <c r="M199" s="188" t="s">
        <v>1</v>
      </c>
      <c r="N199" s="189" t="s">
        <v>37</v>
      </c>
      <c r="O199" s="70"/>
      <c r="P199" s="190">
        <f>O199*H199</f>
        <v>0</v>
      </c>
      <c r="Q199" s="190">
        <v>0.10100000000000001</v>
      </c>
      <c r="R199" s="190">
        <f>Q199*H199</f>
        <v>3.6966000000000006</v>
      </c>
      <c r="S199" s="190">
        <v>0</v>
      </c>
      <c r="T199" s="19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2" t="s">
        <v>127</v>
      </c>
      <c r="AT199" s="192" t="s">
        <v>122</v>
      </c>
      <c r="AU199" s="192" t="s">
        <v>82</v>
      </c>
      <c r="AY199" s="16" t="s">
        <v>120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6" t="s">
        <v>80</v>
      </c>
      <c r="BK199" s="193">
        <f>ROUND(I199*H199,2)</f>
        <v>0</v>
      </c>
      <c r="BL199" s="16" t="s">
        <v>127</v>
      </c>
      <c r="BM199" s="192" t="s">
        <v>234</v>
      </c>
    </row>
    <row r="200" spans="1:65" s="2" customFormat="1">
      <c r="A200" s="33"/>
      <c r="B200" s="34"/>
      <c r="C200" s="35"/>
      <c r="D200" s="194" t="s">
        <v>129</v>
      </c>
      <c r="E200" s="35"/>
      <c r="F200" s="195" t="s">
        <v>235</v>
      </c>
      <c r="G200" s="35"/>
      <c r="H200" s="35"/>
      <c r="I200" s="196"/>
      <c r="J200" s="35"/>
      <c r="K200" s="35"/>
      <c r="L200" s="38"/>
      <c r="M200" s="197"/>
      <c r="N200" s="198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129</v>
      </c>
      <c r="AU200" s="16" t="s">
        <v>82</v>
      </c>
    </row>
    <row r="201" spans="1:65" s="13" customFormat="1">
      <c r="B201" s="199"/>
      <c r="C201" s="200"/>
      <c r="D201" s="201" t="s">
        <v>131</v>
      </c>
      <c r="E201" s="202" t="s">
        <v>1</v>
      </c>
      <c r="F201" s="203" t="s">
        <v>208</v>
      </c>
      <c r="G201" s="200"/>
      <c r="H201" s="202" t="s">
        <v>1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131</v>
      </c>
      <c r="AU201" s="209" t="s">
        <v>82</v>
      </c>
      <c r="AV201" s="13" t="s">
        <v>80</v>
      </c>
      <c r="AW201" s="13" t="s">
        <v>29</v>
      </c>
      <c r="AX201" s="13" t="s">
        <v>72</v>
      </c>
      <c r="AY201" s="209" t="s">
        <v>120</v>
      </c>
    </row>
    <row r="202" spans="1:65" s="13" customFormat="1">
      <c r="B202" s="199"/>
      <c r="C202" s="200"/>
      <c r="D202" s="201" t="s">
        <v>131</v>
      </c>
      <c r="E202" s="202" t="s">
        <v>1</v>
      </c>
      <c r="F202" s="203" t="s">
        <v>201</v>
      </c>
      <c r="G202" s="200"/>
      <c r="H202" s="202" t="s">
        <v>1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131</v>
      </c>
      <c r="AU202" s="209" t="s">
        <v>82</v>
      </c>
      <c r="AV202" s="13" t="s">
        <v>80</v>
      </c>
      <c r="AW202" s="13" t="s">
        <v>29</v>
      </c>
      <c r="AX202" s="13" t="s">
        <v>72</v>
      </c>
      <c r="AY202" s="209" t="s">
        <v>120</v>
      </c>
    </row>
    <row r="203" spans="1:65" s="13" customFormat="1">
      <c r="B203" s="199"/>
      <c r="C203" s="200"/>
      <c r="D203" s="201" t="s">
        <v>131</v>
      </c>
      <c r="E203" s="202" t="s">
        <v>1</v>
      </c>
      <c r="F203" s="203" t="s">
        <v>236</v>
      </c>
      <c r="G203" s="200"/>
      <c r="H203" s="202" t="s">
        <v>1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131</v>
      </c>
      <c r="AU203" s="209" t="s">
        <v>82</v>
      </c>
      <c r="AV203" s="13" t="s">
        <v>80</v>
      </c>
      <c r="AW203" s="13" t="s">
        <v>29</v>
      </c>
      <c r="AX203" s="13" t="s">
        <v>72</v>
      </c>
      <c r="AY203" s="209" t="s">
        <v>120</v>
      </c>
    </row>
    <row r="204" spans="1:65" s="14" customFormat="1">
      <c r="B204" s="210"/>
      <c r="C204" s="211"/>
      <c r="D204" s="201" t="s">
        <v>131</v>
      </c>
      <c r="E204" s="212" t="s">
        <v>1</v>
      </c>
      <c r="F204" s="213" t="s">
        <v>209</v>
      </c>
      <c r="G204" s="211"/>
      <c r="H204" s="214">
        <v>36.6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131</v>
      </c>
      <c r="AU204" s="220" t="s">
        <v>82</v>
      </c>
      <c r="AV204" s="14" t="s">
        <v>82</v>
      </c>
      <c r="AW204" s="14" t="s">
        <v>29</v>
      </c>
      <c r="AX204" s="14" t="s">
        <v>72</v>
      </c>
      <c r="AY204" s="220" t="s">
        <v>120</v>
      </c>
    </row>
    <row r="205" spans="1:65" s="12" customFormat="1" ht="22.9" customHeight="1">
      <c r="B205" s="165"/>
      <c r="C205" s="166"/>
      <c r="D205" s="167" t="s">
        <v>71</v>
      </c>
      <c r="E205" s="179" t="s">
        <v>171</v>
      </c>
      <c r="F205" s="179" t="s">
        <v>237</v>
      </c>
      <c r="G205" s="166"/>
      <c r="H205" s="166"/>
      <c r="I205" s="169"/>
      <c r="J205" s="180">
        <f>BK205</f>
        <v>0</v>
      </c>
      <c r="K205" s="166"/>
      <c r="L205" s="171"/>
      <c r="M205" s="172"/>
      <c r="N205" s="173"/>
      <c r="O205" s="173"/>
      <c r="P205" s="174">
        <f>SUM(P206:P253)</f>
        <v>0</v>
      </c>
      <c r="Q205" s="173"/>
      <c r="R205" s="174">
        <f>SUM(R206:R253)</f>
        <v>9.1839999999999991E-2</v>
      </c>
      <c r="S205" s="173"/>
      <c r="T205" s="175">
        <f>SUM(T206:T253)</f>
        <v>0.29000000000000004</v>
      </c>
      <c r="AR205" s="176" t="s">
        <v>80</v>
      </c>
      <c r="AT205" s="177" t="s">
        <v>71</v>
      </c>
      <c r="AU205" s="177" t="s">
        <v>80</v>
      </c>
      <c r="AY205" s="176" t="s">
        <v>120</v>
      </c>
      <c r="BK205" s="178">
        <f>SUM(BK206:BK253)</f>
        <v>0</v>
      </c>
    </row>
    <row r="206" spans="1:65" s="2" customFormat="1" ht="21.75" customHeight="1">
      <c r="A206" s="33"/>
      <c r="B206" s="34"/>
      <c r="C206" s="181" t="s">
        <v>238</v>
      </c>
      <c r="D206" s="181" t="s">
        <v>122</v>
      </c>
      <c r="E206" s="182" t="s">
        <v>239</v>
      </c>
      <c r="F206" s="183" t="s">
        <v>240</v>
      </c>
      <c r="G206" s="184" t="s">
        <v>241</v>
      </c>
      <c r="H206" s="185">
        <v>10</v>
      </c>
      <c r="I206" s="186"/>
      <c r="J206" s="187">
        <f>ROUND(I206*H206,2)</f>
        <v>0</v>
      </c>
      <c r="K206" s="183" t="s">
        <v>126</v>
      </c>
      <c r="L206" s="38"/>
      <c r="M206" s="188" t="s">
        <v>1</v>
      </c>
      <c r="N206" s="189" t="s">
        <v>37</v>
      </c>
      <c r="O206" s="70"/>
      <c r="P206" s="190">
        <f>O206*H206</f>
        <v>0</v>
      </c>
      <c r="Q206" s="190">
        <v>0</v>
      </c>
      <c r="R206" s="190">
        <f>Q206*H206</f>
        <v>0</v>
      </c>
      <c r="S206" s="190">
        <v>2.9000000000000001E-2</v>
      </c>
      <c r="T206" s="191">
        <f>S206*H206</f>
        <v>0.29000000000000004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2" t="s">
        <v>127</v>
      </c>
      <c r="AT206" s="192" t="s">
        <v>122</v>
      </c>
      <c r="AU206" s="192" t="s">
        <v>82</v>
      </c>
      <c r="AY206" s="16" t="s">
        <v>120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6" t="s">
        <v>80</v>
      </c>
      <c r="BK206" s="193">
        <f>ROUND(I206*H206,2)</f>
        <v>0</v>
      </c>
      <c r="BL206" s="16" t="s">
        <v>127</v>
      </c>
      <c r="BM206" s="192" t="s">
        <v>242</v>
      </c>
    </row>
    <row r="207" spans="1:65" s="2" customFormat="1">
      <c r="A207" s="33"/>
      <c r="B207" s="34"/>
      <c r="C207" s="35"/>
      <c r="D207" s="194" t="s">
        <v>129</v>
      </c>
      <c r="E207" s="35"/>
      <c r="F207" s="195" t="s">
        <v>243</v>
      </c>
      <c r="G207" s="35"/>
      <c r="H207" s="35"/>
      <c r="I207" s="196"/>
      <c r="J207" s="35"/>
      <c r="K207" s="35"/>
      <c r="L207" s="38"/>
      <c r="M207" s="197"/>
      <c r="N207" s="198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129</v>
      </c>
      <c r="AU207" s="16" t="s">
        <v>82</v>
      </c>
    </row>
    <row r="208" spans="1:65" s="14" customFormat="1">
      <c r="B208" s="210"/>
      <c r="C208" s="211"/>
      <c r="D208" s="201" t="s">
        <v>131</v>
      </c>
      <c r="E208" s="212" t="s">
        <v>1</v>
      </c>
      <c r="F208" s="213" t="s">
        <v>184</v>
      </c>
      <c r="G208" s="211"/>
      <c r="H208" s="214">
        <v>10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131</v>
      </c>
      <c r="AU208" s="220" t="s">
        <v>82</v>
      </c>
      <c r="AV208" s="14" t="s">
        <v>82</v>
      </c>
      <c r="AW208" s="14" t="s">
        <v>29</v>
      </c>
      <c r="AX208" s="14" t="s">
        <v>80</v>
      </c>
      <c r="AY208" s="220" t="s">
        <v>120</v>
      </c>
    </row>
    <row r="209" spans="1:65" s="2" customFormat="1" ht="24.2" customHeight="1">
      <c r="A209" s="33"/>
      <c r="B209" s="34"/>
      <c r="C209" s="181" t="s">
        <v>244</v>
      </c>
      <c r="D209" s="181" t="s">
        <v>122</v>
      </c>
      <c r="E209" s="182" t="s">
        <v>245</v>
      </c>
      <c r="F209" s="183" t="s">
        <v>246</v>
      </c>
      <c r="G209" s="184" t="s">
        <v>241</v>
      </c>
      <c r="H209" s="185">
        <v>2</v>
      </c>
      <c r="I209" s="186"/>
      <c r="J209" s="187">
        <f>ROUND(I209*H209,2)</f>
        <v>0</v>
      </c>
      <c r="K209" s="183" t="s">
        <v>126</v>
      </c>
      <c r="L209" s="38"/>
      <c r="M209" s="188" t="s">
        <v>1</v>
      </c>
      <c r="N209" s="189" t="s">
        <v>37</v>
      </c>
      <c r="O209" s="70"/>
      <c r="P209" s="190">
        <f>O209*H209</f>
        <v>0</v>
      </c>
      <c r="Q209" s="190">
        <v>1.0000000000000001E-5</v>
      </c>
      <c r="R209" s="190">
        <f>Q209*H209</f>
        <v>2.0000000000000002E-5</v>
      </c>
      <c r="S209" s="190">
        <v>0</v>
      </c>
      <c r="T209" s="19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2" t="s">
        <v>127</v>
      </c>
      <c r="AT209" s="192" t="s">
        <v>122</v>
      </c>
      <c r="AU209" s="192" t="s">
        <v>82</v>
      </c>
      <c r="AY209" s="16" t="s">
        <v>120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6" t="s">
        <v>80</v>
      </c>
      <c r="BK209" s="193">
        <f>ROUND(I209*H209,2)</f>
        <v>0</v>
      </c>
      <c r="BL209" s="16" t="s">
        <v>127</v>
      </c>
      <c r="BM209" s="192" t="s">
        <v>247</v>
      </c>
    </row>
    <row r="210" spans="1:65" s="2" customFormat="1">
      <c r="A210" s="33"/>
      <c r="B210" s="34"/>
      <c r="C210" s="35"/>
      <c r="D210" s="194" t="s">
        <v>129</v>
      </c>
      <c r="E210" s="35"/>
      <c r="F210" s="195" t="s">
        <v>248</v>
      </c>
      <c r="G210" s="35"/>
      <c r="H210" s="35"/>
      <c r="I210" s="196"/>
      <c r="J210" s="35"/>
      <c r="K210" s="35"/>
      <c r="L210" s="38"/>
      <c r="M210" s="197"/>
      <c r="N210" s="198"/>
      <c r="O210" s="70"/>
      <c r="P210" s="70"/>
      <c r="Q210" s="70"/>
      <c r="R210" s="70"/>
      <c r="S210" s="70"/>
      <c r="T210" s="71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129</v>
      </c>
      <c r="AU210" s="16" t="s">
        <v>82</v>
      </c>
    </row>
    <row r="211" spans="1:65" s="14" customFormat="1">
      <c r="B211" s="210"/>
      <c r="C211" s="211"/>
      <c r="D211" s="201" t="s">
        <v>131</v>
      </c>
      <c r="E211" s="212" t="s">
        <v>1</v>
      </c>
      <c r="F211" s="213" t="s">
        <v>82</v>
      </c>
      <c r="G211" s="211"/>
      <c r="H211" s="214">
        <v>2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131</v>
      </c>
      <c r="AU211" s="220" t="s">
        <v>82</v>
      </c>
      <c r="AV211" s="14" t="s">
        <v>82</v>
      </c>
      <c r="AW211" s="14" t="s">
        <v>29</v>
      </c>
      <c r="AX211" s="14" t="s">
        <v>80</v>
      </c>
      <c r="AY211" s="220" t="s">
        <v>120</v>
      </c>
    </row>
    <row r="212" spans="1:65" s="2" customFormat="1" ht="24.2" customHeight="1">
      <c r="A212" s="33"/>
      <c r="B212" s="34"/>
      <c r="C212" s="221" t="s">
        <v>7</v>
      </c>
      <c r="D212" s="221" t="s">
        <v>178</v>
      </c>
      <c r="E212" s="222" t="s">
        <v>249</v>
      </c>
      <c r="F212" s="223" t="s">
        <v>250</v>
      </c>
      <c r="G212" s="224" t="s">
        <v>241</v>
      </c>
      <c r="H212" s="225">
        <v>2</v>
      </c>
      <c r="I212" s="226"/>
      <c r="J212" s="227">
        <f>ROUND(I212*H212,2)</f>
        <v>0</v>
      </c>
      <c r="K212" s="223" t="s">
        <v>126</v>
      </c>
      <c r="L212" s="228"/>
      <c r="M212" s="229" t="s">
        <v>1</v>
      </c>
      <c r="N212" s="230" t="s">
        <v>37</v>
      </c>
      <c r="O212" s="70"/>
      <c r="P212" s="190">
        <f>O212*H212</f>
        <v>0</v>
      </c>
      <c r="Q212" s="190">
        <v>1.8E-3</v>
      </c>
      <c r="R212" s="190">
        <f>Q212*H212</f>
        <v>3.5999999999999999E-3</v>
      </c>
      <c r="S212" s="190">
        <v>0</v>
      </c>
      <c r="T212" s="19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2" t="s">
        <v>171</v>
      </c>
      <c r="AT212" s="192" t="s">
        <v>178</v>
      </c>
      <c r="AU212" s="192" t="s">
        <v>82</v>
      </c>
      <c r="AY212" s="16" t="s">
        <v>120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6" t="s">
        <v>80</v>
      </c>
      <c r="BK212" s="193">
        <f>ROUND(I212*H212,2)</f>
        <v>0</v>
      </c>
      <c r="BL212" s="16" t="s">
        <v>127</v>
      </c>
      <c r="BM212" s="192" t="s">
        <v>251</v>
      </c>
    </row>
    <row r="213" spans="1:65" s="14" customFormat="1">
      <c r="B213" s="210"/>
      <c r="C213" s="211"/>
      <c r="D213" s="201" t="s">
        <v>131</v>
      </c>
      <c r="E213" s="212" t="s">
        <v>1</v>
      </c>
      <c r="F213" s="213" t="s">
        <v>82</v>
      </c>
      <c r="G213" s="211"/>
      <c r="H213" s="214">
        <v>2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131</v>
      </c>
      <c r="AU213" s="220" t="s">
        <v>82</v>
      </c>
      <c r="AV213" s="14" t="s">
        <v>82</v>
      </c>
      <c r="AW213" s="14" t="s">
        <v>29</v>
      </c>
      <c r="AX213" s="14" t="s">
        <v>80</v>
      </c>
      <c r="AY213" s="220" t="s">
        <v>120</v>
      </c>
    </row>
    <row r="214" spans="1:65" s="2" customFormat="1" ht="24.2" customHeight="1">
      <c r="A214" s="33"/>
      <c r="B214" s="34"/>
      <c r="C214" s="181" t="s">
        <v>252</v>
      </c>
      <c r="D214" s="181" t="s">
        <v>122</v>
      </c>
      <c r="E214" s="182" t="s">
        <v>253</v>
      </c>
      <c r="F214" s="183" t="s">
        <v>254</v>
      </c>
      <c r="G214" s="184" t="s">
        <v>241</v>
      </c>
      <c r="H214" s="185">
        <v>25</v>
      </c>
      <c r="I214" s="186"/>
      <c r="J214" s="187">
        <f>ROUND(I214*H214,2)</f>
        <v>0</v>
      </c>
      <c r="K214" s="183" t="s">
        <v>126</v>
      </c>
      <c r="L214" s="38"/>
      <c r="M214" s="188" t="s">
        <v>1</v>
      </c>
      <c r="N214" s="189" t="s">
        <v>37</v>
      </c>
      <c r="O214" s="70"/>
      <c r="P214" s="190">
        <f>O214*H214</f>
        <v>0</v>
      </c>
      <c r="Q214" s="190">
        <v>1.0000000000000001E-5</v>
      </c>
      <c r="R214" s="190">
        <f>Q214*H214</f>
        <v>2.5000000000000001E-4</v>
      </c>
      <c r="S214" s="190">
        <v>0</v>
      </c>
      <c r="T214" s="19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2" t="s">
        <v>127</v>
      </c>
      <c r="AT214" s="192" t="s">
        <v>122</v>
      </c>
      <c r="AU214" s="192" t="s">
        <v>82</v>
      </c>
      <c r="AY214" s="16" t="s">
        <v>120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6" t="s">
        <v>80</v>
      </c>
      <c r="BK214" s="193">
        <f>ROUND(I214*H214,2)</f>
        <v>0</v>
      </c>
      <c r="BL214" s="16" t="s">
        <v>127</v>
      </c>
      <c r="BM214" s="192" t="s">
        <v>255</v>
      </c>
    </row>
    <row r="215" spans="1:65" s="2" customFormat="1">
      <c r="A215" s="33"/>
      <c r="B215" s="34"/>
      <c r="C215" s="35"/>
      <c r="D215" s="194" t="s">
        <v>129</v>
      </c>
      <c r="E215" s="35"/>
      <c r="F215" s="195" t="s">
        <v>256</v>
      </c>
      <c r="G215" s="35"/>
      <c r="H215" s="35"/>
      <c r="I215" s="196"/>
      <c r="J215" s="35"/>
      <c r="K215" s="35"/>
      <c r="L215" s="38"/>
      <c r="M215" s="197"/>
      <c r="N215" s="198"/>
      <c r="O215" s="70"/>
      <c r="P215" s="70"/>
      <c r="Q215" s="70"/>
      <c r="R215" s="70"/>
      <c r="S215" s="70"/>
      <c r="T215" s="71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129</v>
      </c>
      <c r="AU215" s="16" t="s">
        <v>82</v>
      </c>
    </row>
    <row r="216" spans="1:65" s="14" customFormat="1">
      <c r="B216" s="210"/>
      <c r="C216" s="211"/>
      <c r="D216" s="201" t="s">
        <v>131</v>
      </c>
      <c r="E216" s="212" t="s">
        <v>1</v>
      </c>
      <c r="F216" s="213" t="s">
        <v>257</v>
      </c>
      <c r="G216" s="211"/>
      <c r="H216" s="214">
        <v>25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131</v>
      </c>
      <c r="AU216" s="220" t="s">
        <v>82</v>
      </c>
      <c r="AV216" s="14" t="s">
        <v>82</v>
      </c>
      <c r="AW216" s="14" t="s">
        <v>29</v>
      </c>
      <c r="AX216" s="14" t="s">
        <v>80</v>
      </c>
      <c r="AY216" s="220" t="s">
        <v>120</v>
      </c>
    </row>
    <row r="217" spans="1:65" s="2" customFormat="1" ht="24.2" customHeight="1">
      <c r="A217" s="33"/>
      <c r="B217" s="34"/>
      <c r="C217" s="221" t="s">
        <v>258</v>
      </c>
      <c r="D217" s="221" t="s">
        <v>178</v>
      </c>
      <c r="E217" s="222" t="s">
        <v>259</v>
      </c>
      <c r="F217" s="223" t="s">
        <v>260</v>
      </c>
      <c r="G217" s="224" t="s">
        <v>241</v>
      </c>
      <c r="H217" s="225">
        <v>7</v>
      </c>
      <c r="I217" s="226"/>
      <c r="J217" s="227">
        <f>ROUND(I217*H217,2)</f>
        <v>0</v>
      </c>
      <c r="K217" s="223" t="s">
        <v>126</v>
      </c>
      <c r="L217" s="228"/>
      <c r="M217" s="229" t="s">
        <v>1</v>
      </c>
      <c r="N217" s="230" t="s">
        <v>37</v>
      </c>
      <c r="O217" s="70"/>
      <c r="P217" s="190">
        <f>O217*H217</f>
        <v>0</v>
      </c>
      <c r="Q217" s="190">
        <v>2.8999999999999998E-3</v>
      </c>
      <c r="R217" s="190">
        <f>Q217*H217</f>
        <v>2.0299999999999999E-2</v>
      </c>
      <c r="S217" s="190">
        <v>0</v>
      </c>
      <c r="T217" s="19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2" t="s">
        <v>171</v>
      </c>
      <c r="AT217" s="192" t="s">
        <v>178</v>
      </c>
      <c r="AU217" s="192" t="s">
        <v>82</v>
      </c>
      <c r="AY217" s="16" t="s">
        <v>120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6" t="s">
        <v>80</v>
      </c>
      <c r="BK217" s="193">
        <f>ROUND(I217*H217,2)</f>
        <v>0</v>
      </c>
      <c r="BL217" s="16" t="s">
        <v>127</v>
      </c>
      <c r="BM217" s="192" t="s">
        <v>261</v>
      </c>
    </row>
    <row r="218" spans="1:65" s="14" customFormat="1">
      <c r="B218" s="210"/>
      <c r="C218" s="211"/>
      <c r="D218" s="201" t="s">
        <v>131</v>
      </c>
      <c r="E218" s="212" t="s">
        <v>1</v>
      </c>
      <c r="F218" s="213" t="s">
        <v>262</v>
      </c>
      <c r="G218" s="211"/>
      <c r="H218" s="214">
        <v>7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131</v>
      </c>
      <c r="AU218" s="220" t="s">
        <v>82</v>
      </c>
      <c r="AV218" s="14" t="s">
        <v>82</v>
      </c>
      <c r="AW218" s="14" t="s">
        <v>29</v>
      </c>
      <c r="AX218" s="14" t="s">
        <v>80</v>
      </c>
      <c r="AY218" s="220" t="s">
        <v>120</v>
      </c>
    </row>
    <row r="219" spans="1:65" s="2" customFormat="1" ht="24.2" customHeight="1">
      <c r="A219" s="33"/>
      <c r="B219" s="34"/>
      <c r="C219" s="221" t="s">
        <v>263</v>
      </c>
      <c r="D219" s="221" t="s">
        <v>178</v>
      </c>
      <c r="E219" s="222" t="s">
        <v>264</v>
      </c>
      <c r="F219" s="223" t="s">
        <v>265</v>
      </c>
      <c r="G219" s="224" t="s">
        <v>241</v>
      </c>
      <c r="H219" s="225">
        <v>18</v>
      </c>
      <c r="I219" s="226"/>
      <c r="J219" s="227">
        <f>ROUND(I219*H219,2)</f>
        <v>0</v>
      </c>
      <c r="K219" s="223" t="s">
        <v>126</v>
      </c>
      <c r="L219" s="228"/>
      <c r="M219" s="229" t="s">
        <v>1</v>
      </c>
      <c r="N219" s="230" t="s">
        <v>37</v>
      </c>
      <c r="O219" s="70"/>
      <c r="P219" s="190">
        <f>O219*H219</f>
        <v>0</v>
      </c>
      <c r="Q219" s="190">
        <v>2.8999999999999998E-3</v>
      </c>
      <c r="R219" s="190">
        <f>Q219*H219</f>
        <v>5.2199999999999996E-2</v>
      </c>
      <c r="S219" s="190">
        <v>0</v>
      </c>
      <c r="T219" s="19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2" t="s">
        <v>171</v>
      </c>
      <c r="AT219" s="192" t="s">
        <v>178</v>
      </c>
      <c r="AU219" s="192" t="s">
        <v>82</v>
      </c>
      <c r="AY219" s="16" t="s">
        <v>120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6" t="s">
        <v>80</v>
      </c>
      <c r="BK219" s="193">
        <f>ROUND(I219*H219,2)</f>
        <v>0</v>
      </c>
      <c r="BL219" s="16" t="s">
        <v>127</v>
      </c>
      <c r="BM219" s="192" t="s">
        <v>266</v>
      </c>
    </row>
    <row r="220" spans="1:65" s="14" customFormat="1">
      <c r="B220" s="210"/>
      <c r="C220" s="211"/>
      <c r="D220" s="201" t="s">
        <v>131</v>
      </c>
      <c r="E220" s="212" t="s">
        <v>1</v>
      </c>
      <c r="F220" s="213" t="s">
        <v>267</v>
      </c>
      <c r="G220" s="211"/>
      <c r="H220" s="214">
        <v>18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131</v>
      </c>
      <c r="AU220" s="220" t="s">
        <v>82</v>
      </c>
      <c r="AV220" s="14" t="s">
        <v>82</v>
      </c>
      <c r="AW220" s="14" t="s">
        <v>29</v>
      </c>
      <c r="AX220" s="14" t="s">
        <v>80</v>
      </c>
      <c r="AY220" s="220" t="s">
        <v>120</v>
      </c>
    </row>
    <row r="221" spans="1:65" s="2" customFormat="1" ht="24.2" customHeight="1">
      <c r="A221" s="33"/>
      <c r="B221" s="34"/>
      <c r="C221" s="181" t="s">
        <v>268</v>
      </c>
      <c r="D221" s="181" t="s">
        <v>122</v>
      </c>
      <c r="E221" s="182" t="s">
        <v>269</v>
      </c>
      <c r="F221" s="183" t="s">
        <v>270</v>
      </c>
      <c r="G221" s="184" t="s">
        <v>271</v>
      </c>
      <c r="H221" s="185">
        <v>1</v>
      </c>
      <c r="I221" s="186"/>
      <c r="J221" s="187">
        <f>ROUND(I221*H221,2)</f>
        <v>0</v>
      </c>
      <c r="K221" s="183" t="s">
        <v>1</v>
      </c>
      <c r="L221" s="38"/>
      <c r="M221" s="188" t="s">
        <v>1</v>
      </c>
      <c r="N221" s="189" t="s">
        <v>37</v>
      </c>
      <c r="O221" s="70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2" t="s">
        <v>127</v>
      </c>
      <c r="AT221" s="192" t="s">
        <v>122</v>
      </c>
      <c r="AU221" s="192" t="s">
        <v>82</v>
      </c>
      <c r="AY221" s="16" t="s">
        <v>120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6" t="s">
        <v>80</v>
      </c>
      <c r="BK221" s="193">
        <f>ROUND(I221*H221,2)</f>
        <v>0</v>
      </c>
      <c r="BL221" s="16" t="s">
        <v>127</v>
      </c>
      <c r="BM221" s="192" t="s">
        <v>272</v>
      </c>
    </row>
    <row r="222" spans="1:65" s="14" customFormat="1">
      <c r="B222" s="210"/>
      <c r="C222" s="211"/>
      <c r="D222" s="201" t="s">
        <v>131</v>
      </c>
      <c r="E222" s="212" t="s">
        <v>1</v>
      </c>
      <c r="F222" s="213" t="s">
        <v>80</v>
      </c>
      <c r="G222" s="211"/>
      <c r="H222" s="214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131</v>
      </c>
      <c r="AU222" s="220" t="s">
        <v>82</v>
      </c>
      <c r="AV222" s="14" t="s">
        <v>82</v>
      </c>
      <c r="AW222" s="14" t="s">
        <v>29</v>
      </c>
      <c r="AX222" s="14" t="s">
        <v>80</v>
      </c>
      <c r="AY222" s="220" t="s">
        <v>120</v>
      </c>
    </row>
    <row r="223" spans="1:65" s="2" customFormat="1" ht="24.2" customHeight="1">
      <c r="A223" s="33"/>
      <c r="B223" s="34"/>
      <c r="C223" s="221" t="s">
        <v>273</v>
      </c>
      <c r="D223" s="221" t="s">
        <v>178</v>
      </c>
      <c r="E223" s="222" t="s">
        <v>274</v>
      </c>
      <c r="F223" s="223" t="s">
        <v>275</v>
      </c>
      <c r="G223" s="224" t="s">
        <v>271</v>
      </c>
      <c r="H223" s="225">
        <v>1</v>
      </c>
      <c r="I223" s="226"/>
      <c r="J223" s="227">
        <f>ROUND(I223*H223,2)</f>
        <v>0</v>
      </c>
      <c r="K223" s="223" t="s">
        <v>126</v>
      </c>
      <c r="L223" s="228"/>
      <c r="M223" s="229" t="s">
        <v>1</v>
      </c>
      <c r="N223" s="230" t="s">
        <v>37</v>
      </c>
      <c r="O223" s="70"/>
      <c r="P223" s="190">
        <f>O223*H223</f>
        <v>0</v>
      </c>
      <c r="Q223" s="190">
        <v>1.5E-3</v>
      </c>
      <c r="R223" s="190">
        <f>Q223*H223</f>
        <v>1.5E-3</v>
      </c>
      <c r="S223" s="190">
        <v>0</v>
      </c>
      <c r="T223" s="19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2" t="s">
        <v>171</v>
      </c>
      <c r="AT223" s="192" t="s">
        <v>178</v>
      </c>
      <c r="AU223" s="192" t="s">
        <v>82</v>
      </c>
      <c r="AY223" s="16" t="s">
        <v>120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6" t="s">
        <v>80</v>
      </c>
      <c r="BK223" s="193">
        <f>ROUND(I223*H223,2)</f>
        <v>0</v>
      </c>
      <c r="BL223" s="16" t="s">
        <v>127</v>
      </c>
      <c r="BM223" s="192" t="s">
        <v>276</v>
      </c>
    </row>
    <row r="224" spans="1:65" s="14" customFormat="1">
      <c r="B224" s="210"/>
      <c r="C224" s="211"/>
      <c r="D224" s="201" t="s">
        <v>131</v>
      </c>
      <c r="E224" s="212" t="s">
        <v>1</v>
      </c>
      <c r="F224" s="213" t="s">
        <v>80</v>
      </c>
      <c r="G224" s="211"/>
      <c r="H224" s="214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131</v>
      </c>
      <c r="AU224" s="220" t="s">
        <v>82</v>
      </c>
      <c r="AV224" s="14" t="s">
        <v>82</v>
      </c>
      <c r="AW224" s="14" t="s">
        <v>29</v>
      </c>
      <c r="AX224" s="14" t="s">
        <v>80</v>
      </c>
      <c r="AY224" s="220" t="s">
        <v>120</v>
      </c>
    </row>
    <row r="225" spans="1:65" s="2" customFormat="1" ht="24.2" customHeight="1">
      <c r="A225" s="33"/>
      <c r="B225" s="34"/>
      <c r="C225" s="181" t="s">
        <v>277</v>
      </c>
      <c r="D225" s="181" t="s">
        <v>122</v>
      </c>
      <c r="E225" s="182" t="s">
        <v>278</v>
      </c>
      <c r="F225" s="183" t="s">
        <v>279</v>
      </c>
      <c r="G225" s="184" t="s">
        <v>271</v>
      </c>
      <c r="H225" s="185">
        <v>1</v>
      </c>
      <c r="I225" s="186"/>
      <c r="J225" s="187">
        <f>ROUND(I225*H225,2)</f>
        <v>0</v>
      </c>
      <c r="K225" s="183" t="s">
        <v>126</v>
      </c>
      <c r="L225" s="38"/>
      <c r="M225" s="188" t="s">
        <v>1</v>
      </c>
      <c r="N225" s="189" t="s">
        <v>37</v>
      </c>
      <c r="O225" s="70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2" t="s">
        <v>127</v>
      </c>
      <c r="AT225" s="192" t="s">
        <v>122</v>
      </c>
      <c r="AU225" s="192" t="s">
        <v>82</v>
      </c>
      <c r="AY225" s="16" t="s">
        <v>120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6" t="s">
        <v>80</v>
      </c>
      <c r="BK225" s="193">
        <f>ROUND(I225*H225,2)</f>
        <v>0</v>
      </c>
      <c r="BL225" s="16" t="s">
        <v>127</v>
      </c>
      <c r="BM225" s="192" t="s">
        <v>280</v>
      </c>
    </row>
    <row r="226" spans="1:65" s="2" customFormat="1">
      <c r="A226" s="33"/>
      <c r="B226" s="34"/>
      <c r="C226" s="35"/>
      <c r="D226" s="194" t="s">
        <v>129</v>
      </c>
      <c r="E226" s="35"/>
      <c r="F226" s="195" t="s">
        <v>281</v>
      </c>
      <c r="G226" s="35"/>
      <c r="H226" s="35"/>
      <c r="I226" s="196"/>
      <c r="J226" s="35"/>
      <c r="K226" s="35"/>
      <c r="L226" s="38"/>
      <c r="M226" s="197"/>
      <c r="N226" s="198"/>
      <c r="O226" s="70"/>
      <c r="P226" s="70"/>
      <c r="Q226" s="70"/>
      <c r="R226" s="70"/>
      <c r="S226" s="70"/>
      <c r="T226" s="71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6" t="s">
        <v>129</v>
      </c>
      <c r="AU226" s="16" t="s">
        <v>82</v>
      </c>
    </row>
    <row r="227" spans="1:65" s="14" customFormat="1">
      <c r="B227" s="210"/>
      <c r="C227" s="211"/>
      <c r="D227" s="201" t="s">
        <v>131</v>
      </c>
      <c r="E227" s="212" t="s">
        <v>1</v>
      </c>
      <c r="F227" s="213" t="s">
        <v>80</v>
      </c>
      <c r="G227" s="211"/>
      <c r="H227" s="214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131</v>
      </c>
      <c r="AU227" s="220" t="s">
        <v>82</v>
      </c>
      <c r="AV227" s="14" t="s">
        <v>82</v>
      </c>
      <c r="AW227" s="14" t="s">
        <v>29</v>
      </c>
      <c r="AX227" s="14" t="s">
        <v>80</v>
      </c>
      <c r="AY227" s="220" t="s">
        <v>120</v>
      </c>
    </row>
    <row r="228" spans="1:65" s="2" customFormat="1" ht="24.2" customHeight="1">
      <c r="A228" s="33"/>
      <c r="B228" s="34"/>
      <c r="C228" s="221" t="s">
        <v>282</v>
      </c>
      <c r="D228" s="221" t="s">
        <v>178</v>
      </c>
      <c r="E228" s="222" t="s">
        <v>283</v>
      </c>
      <c r="F228" s="223" t="s">
        <v>284</v>
      </c>
      <c r="G228" s="224" t="s">
        <v>271</v>
      </c>
      <c r="H228" s="225">
        <v>1</v>
      </c>
      <c r="I228" s="226"/>
      <c r="J228" s="227">
        <f>ROUND(I228*H228,2)</f>
        <v>0</v>
      </c>
      <c r="K228" s="223" t="s">
        <v>126</v>
      </c>
      <c r="L228" s="228"/>
      <c r="M228" s="229" t="s">
        <v>1</v>
      </c>
      <c r="N228" s="230" t="s">
        <v>37</v>
      </c>
      <c r="O228" s="70"/>
      <c r="P228" s="190">
        <f>O228*H228</f>
        <v>0</v>
      </c>
      <c r="Q228" s="190">
        <v>1.14E-3</v>
      </c>
      <c r="R228" s="190">
        <f>Q228*H228</f>
        <v>1.14E-3</v>
      </c>
      <c r="S228" s="190">
        <v>0</v>
      </c>
      <c r="T228" s="19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2" t="s">
        <v>171</v>
      </c>
      <c r="AT228" s="192" t="s">
        <v>178</v>
      </c>
      <c r="AU228" s="192" t="s">
        <v>82</v>
      </c>
      <c r="AY228" s="16" t="s">
        <v>120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6" t="s">
        <v>80</v>
      </c>
      <c r="BK228" s="193">
        <f>ROUND(I228*H228,2)</f>
        <v>0</v>
      </c>
      <c r="BL228" s="16" t="s">
        <v>127</v>
      </c>
      <c r="BM228" s="192" t="s">
        <v>285</v>
      </c>
    </row>
    <row r="229" spans="1:65" s="14" customFormat="1">
      <c r="B229" s="210"/>
      <c r="C229" s="211"/>
      <c r="D229" s="201" t="s">
        <v>131</v>
      </c>
      <c r="E229" s="212" t="s">
        <v>1</v>
      </c>
      <c r="F229" s="213" t="s">
        <v>80</v>
      </c>
      <c r="G229" s="211"/>
      <c r="H229" s="214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131</v>
      </c>
      <c r="AU229" s="220" t="s">
        <v>82</v>
      </c>
      <c r="AV229" s="14" t="s">
        <v>82</v>
      </c>
      <c r="AW229" s="14" t="s">
        <v>29</v>
      </c>
      <c r="AX229" s="14" t="s">
        <v>80</v>
      </c>
      <c r="AY229" s="220" t="s">
        <v>120</v>
      </c>
    </row>
    <row r="230" spans="1:65" s="2" customFormat="1" ht="24.2" customHeight="1">
      <c r="A230" s="33"/>
      <c r="B230" s="34"/>
      <c r="C230" s="181" t="s">
        <v>286</v>
      </c>
      <c r="D230" s="181" t="s">
        <v>122</v>
      </c>
      <c r="E230" s="182" t="s">
        <v>287</v>
      </c>
      <c r="F230" s="183" t="s">
        <v>288</v>
      </c>
      <c r="G230" s="184" t="s">
        <v>271</v>
      </c>
      <c r="H230" s="185">
        <v>7</v>
      </c>
      <c r="I230" s="186"/>
      <c r="J230" s="187">
        <f>ROUND(I230*H230,2)</f>
        <v>0</v>
      </c>
      <c r="K230" s="183" t="s">
        <v>126</v>
      </c>
      <c r="L230" s="38"/>
      <c r="M230" s="188" t="s">
        <v>1</v>
      </c>
      <c r="N230" s="189" t="s">
        <v>37</v>
      </c>
      <c r="O230" s="70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2" t="s">
        <v>127</v>
      </c>
      <c r="AT230" s="192" t="s">
        <v>122</v>
      </c>
      <c r="AU230" s="192" t="s">
        <v>82</v>
      </c>
      <c r="AY230" s="16" t="s">
        <v>120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6" t="s">
        <v>80</v>
      </c>
      <c r="BK230" s="193">
        <f>ROUND(I230*H230,2)</f>
        <v>0</v>
      </c>
      <c r="BL230" s="16" t="s">
        <v>127</v>
      </c>
      <c r="BM230" s="192" t="s">
        <v>289</v>
      </c>
    </row>
    <row r="231" spans="1:65" s="2" customFormat="1">
      <c r="A231" s="33"/>
      <c r="B231" s="34"/>
      <c r="C231" s="35"/>
      <c r="D231" s="194" t="s">
        <v>129</v>
      </c>
      <c r="E231" s="35"/>
      <c r="F231" s="195" t="s">
        <v>290</v>
      </c>
      <c r="G231" s="35"/>
      <c r="H231" s="35"/>
      <c r="I231" s="196"/>
      <c r="J231" s="35"/>
      <c r="K231" s="35"/>
      <c r="L231" s="38"/>
      <c r="M231" s="197"/>
      <c r="N231" s="198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129</v>
      </c>
      <c r="AU231" s="16" t="s">
        <v>82</v>
      </c>
    </row>
    <row r="232" spans="1:65" s="14" customFormat="1">
      <c r="B232" s="210"/>
      <c r="C232" s="211"/>
      <c r="D232" s="201" t="s">
        <v>131</v>
      </c>
      <c r="E232" s="212" t="s">
        <v>1</v>
      </c>
      <c r="F232" s="213" t="s">
        <v>291</v>
      </c>
      <c r="G232" s="211"/>
      <c r="H232" s="214">
        <v>7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131</v>
      </c>
      <c r="AU232" s="220" t="s">
        <v>82</v>
      </c>
      <c r="AV232" s="14" t="s">
        <v>82</v>
      </c>
      <c r="AW232" s="14" t="s">
        <v>29</v>
      </c>
      <c r="AX232" s="14" t="s">
        <v>80</v>
      </c>
      <c r="AY232" s="220" t="s">
        <v>120</v>
      </c>
    </row>
    <row r="233" spans="1:65" s="2" customFormat="1" ht="16.5" customHeight="1">
      <c r="A233" s="33"/>
      <c r="B233" s="34"/>
      <c r="C233" s="221" t="s">
        <v>292</v>
      </c>
      <c r="D233" s="221" t="s">
        <v>178</v>
      </c>
      <c r="E233" s="222" t="s">
        <v>293</v>
      </c>
      <c r="F233" s="223" t="s">
        <v>294</v>
      </c>
      <c r="G233" s="224" t="s">
        <v>271</v>
      </c>
      <c r="H233" s="225">
        <v>5</v>
      </c>
      <c r="I233" s="226"/>
      <c r="J233" s="227">
        <f>ROUND(I233*H233,2)</f>
        <v>0</v>
      </c>
      <c r="K233" s="223" t="s">
        <v>126</v>
      </c>
      <c r="L233" s="228"/>
      <c r="M233" s="229" t="s">
        <v>1</v>
      </c>
      <c r="N233" s="230" t="s">
        <v>37</v>
      </c>
      <c r="O233" s="70"/>
      <c r="P233" s="190">
        <f>O233*H233</f>
        <v>0</v>
      </c>
      <c r="Q233" s="190">
        <v>8.0999999999999996E-4</v>
      </c>
      <c r="R233" s="190">
        <f>Q233*H233</f>
        <v>4.0499999999999998E-3</v>
      </c>
      <c r="S233" s="190">
        <v>0</v>
      </c>
      <c r="T233" s="19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2" t="s">
        <v>171</v>
      </c>
      <c r="AT233" s="192" t="s">
        <v>178</v>
      </c>
      <c r="AU233" s="192" t="s">
        <v>82</v>
      </c>
      <c r="AY233" s="16" t="s">
        <v>120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6" t="s">
        <v>80</v>
      </c>
      <c r="BK233" s="193">
        <f>ROUND(I233*H233,2)</f>
        <v>0</v>
      </c>
      <c r="BL233" s="16" t="s">
        <v>127</v>
      </c>
      <c r="BM233" s="192" t="s">
        <v>295</v>
      </c>
    </row>
    <row r="234" spans="1:65" s="14" customFormat="1">
      <c r="B234" s="210"/>
      <c r="C234" s="211"/>
      <c r="D234" s="201" t="s">
        <v>131</v>
      </c>
      <c r="E234" s="212" t="s">
        <v>1</v>
      </c>
      <c r="F234" s="213" t="s">
        <v>296</v>
      </c>
      <c r="G234" s="211"/>
      <c r="H234" s="214">
        <v>5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131</v>
      </c>
      <c r="AU234" s="220" t="s">
        <v>82</v>
      </c>
      <c r="AV234" s="14" t="s">
        <v>82</v>
      </c>
      <c r="AW234" s="14" t="s">
        <v>29</v>
      </c>
      <c r="AX234" s="14" t="s">
        <v>80</v>
      </c>
      <c r="AY234" s="220" t="s">
        <v>120</v>
      </c>
    </row>
    <row r="235" spans="1:65" s="2" customFormat="1" ht="16.5" customHeight="1">
      <c r="A235" s="33"/>
      <c r="B235" s="34"/>
      <c r="C235" s="221" t="s">
        <v>297</v>
      </c>
      <c r="D235" s="221" t="s">
        <v>178</v>
      </c>
      <c r="E235" s="222" t="s">
        <v>298</v>
      </c>
      <c r="F235" s="223" t="s">
        <v>299</v>
      </c>
      <c r="G235" s="224" t="s">
        <v>271</v>
      </c>
      <c r="H235" s="225">
        <v>2</v>
      </c>
      <c r="I235" s="226"/>
      <c r="J235" s="227">
        <f>ROUND(I235*H235,2)</f>
        <v>0</v>
      </c>
      <c r="K235" s="223" t="s">
        <v>126</v>
      </c>
      <c r="L235" s="228"/>
      <c r="M235" s="229" t="s">
        <v>1</v>
      </c>
      <c r="N235" s="230" t="s">
        <v>37</v>
      </c>
      <c r="O235" s="70"/>
      <c r="P235" s="190">
        <f>O235*H235</f>
        <v>0</v>
      </c>
      <c r="Q235" s="190">
        <v>7.3999999999999999E-4</v>
      </c>
      <c r="R235" s="190">
        <f>Q235*H235</f>
        <v>1.48E-3</v>
      </c>
      <c r="S235" s="190">
        <v>0</v>
      </c>
      <c r="T235" s="19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2" t="s">
        <v>171</v>
      </c>
      <c r="AT235" s="192" t="s">
        <v>178</v>
      </c>
      <c r="AU235" s="192" t="s">
        <v>82</v>
      </c>
      <c r="AY235" s="16" t="s">
        <v>120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6" t="s">
        <v>80</v>
      </c>
      <c r="BK235" s="193">
        <f>ROUND(I235*H235,2)</f>
        <v>0</v>
      </c>
      <c r="BL235" s="16" t="s">
        <v>127</v>
      </c>
      <c r="BM235" s="192" t="s">
        <v>300</v>
      </c>
    </row>
    <row r="236" spans="1:65" s="14" customFormat="1">
      <c r="B236" s="210"/>
      <c r="C236" s="211"/>
      <c r="D236" s="201" t="s">
        <v>131</v>
      </c>
      <c r="E236" s="212" t="s">
        <v>1</v>
      </c>
      <c r="F236" s="213" t="s">
        <v>301</v>
      </c>
      <c r="G236" s="211"/>
      <c r="H236" s="214">
        <v>2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131</v>
      </c>
      <c r="AU236" s="220" t="s">
        <v>82</v>
      </c>
      <c r="AV236" s="14" t="s">
        <v>82</v>
      </c>
      <c r="AW236" s="14" t="s">
        <v>29</v>
      </c>
      <c r="AX236" s="14" t="s">
        <v>80</v>
      </c>
      <c r="AY236" s="220" t="s">
        <v>120</v>
      </c>
    </row>
    <row r="237" spans="1:65" s="2" customFormat="1" ht="24.2" customHeight="1">
      <c r="A237" s="33"/>
      <c r="B237" s="34"/>
      <c r="C237" s="181" t="s">
        <v>302</v>
      </c>
      <c r="D237" s="181" t="s">
        <v>122</v>
      </c>
      <c r="E237" s="182" t="s">
        <v>303</v>
      </c>
      <c r="F237" s="183" t="s">
        <v>304</v>
      </c>
      <c r="G237" s="184" t="s">
        <v>271</v>
      </c>
      <c r="H237" s="185">
        <v>2</v>
      </c>
      <c r="I237" s="186"/>
      <c r="J237" s="187">
        <f>ROUND(I237*H237,2)</f>
        <v>0</v>
      </c>
      <c r="K237" s="183" t="s">
        <v>126</v>
      </c>
      <c r="L237" s="38"/>
      <c r="M237" s="188" t="s">
        <v>1</v>
      </c>
      <c r="N237" s="189" t="s">
        <v>37</v>
      </c>
      <c r="O237" s="70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2" t="s">
        <v>127</v>
      </c>
      <c r="AT237" s="192" t="s">
        <v>122</v>
      </c>
      <c r="AU237" s="192" t="s">
        <v>82</v>
      </c>
      <c r="AY237" s="16" t="s">
        <v>120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6" t="s">
        <v>80</v>
      </c>
      <c r="BK237" s="193">
        <f>ROUND(I237*H237,2)</f>
        <v>0</v>
      </c>
      <c r="BL237" s="16" t="s">
        <v>127</v>
      </c>
      <c r="BM237" s="192" t="s">
        <v>305</v>
      </c>
    </row>
    <row r="238" spans="1:65" s="2" customFormat="1">
      <c r="A238" s="33"/>
      <c r="B238" s="34"/>
      <c r="C238" s="35"/>
      <c r="D238" s="194" t="s">
        <v>129</v>
      </c>
      <c r="E238" s="35"/>
      <c r="F238" s="195" t="s">
        <v>306</v>
      </c>
      <c r="G238" s="35"/>
      <c r="H238" s="35"/>
      <c r="I238" s="196"/>
      <c r="J238" s="35"/>
      <c r="K238" s="35"/>
      <c r="L238" s="38"/>
      <c r="M238" s="197"/>
      <c r="N238" s="198"/>
      <c r="O238" s="70"/>
      <c r="P238" s="70"/>
      <c r="Q238" s="70"/>
      <c r="R238" s="70"/>
      <c r="S238" s="70"/>
      <c r="T238" s="71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129</v>
      </c>
      <c r="AU238" s="16" t="s">
        <v>82</v>
      </c>
    </row>
    <row r="239" spans="1:65" s="14" customFormat="1">
      <c r="B239" s="210"/>
      <c r="C239" s="211"/>
      <c r="D239" s="201" t="s">
        <v>131</v>
      </c>
      <c r="E239" s="212" t="s">
        <v>1</v>
      </c>
      <c r="F239" s="213" t="s">
        <v>82</v>
      </c>
      <c r="G239" s="211"/>
      <c r="H239" s="214">
        <v>2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131</v>
      </c>
      <c r="AU239" s="220" t="s">
        <v>82</v>
      </c>
      <c r="AV239" s="14" t="s">
        <v>82</v>
      </c>
      <c r="AW239" s="14" t="s">
        <v>29</v>
      </c>
      <c r="AX239" s="14" t="s">
        <v>80</v>
      </c>
      <c r="AY239" s="220" t="s">
        <v>120</v>
      </c>
    </row>
    <row r="240" spans="1:65" s="2" customFormat="1" ht="16.5" customHeight="1">
      <c r="A240" s="33"/>
      <c r="B240" s="34"/>
      <c r="C240" s="221" t="s">
        <v>307</v>
      </c>
      <c r="D240" s="221" t="s">
        <v>178</v>
      </c>
      <c r="E240" s="222" t="s">
        <v>308</v>
      </c>
      <c r="F240" s="223" t="s">
        <v>309</v>
      </c>
      <c r="G240" s="224" t="s">
        <v>271</v>
      </c>
      <c r="H240" s="225">
        <v>2</v>
      </c>
      <c r="I240" s="226"/>
      <c r="J240" s="227">
        <f>ROUND(I240*H240,2)</f>
        <v>0</v>
      </c>
      <c r="K240" s="223" t="s">
        <v>126</v>
      </c>
      <c r="L240" s="228"/>
      <c r="M240" s="229" t="s">
        <v>1</v>
      </c>
      <c r="N240" s="230" t="s">
        <v>37</v>
      </c>
      <c r="O240" s="70"/>
      <c r="P240" s="190">
        <f>O240*H240</f>
        <v>0</v>
      </c>
      <c r="Q240" s="190">
        <v>1.8E-3</v>
      </c>
      <c r="R240" s="190">
        <f>Q240*H240</f>
        <v>3.5999999999999999E-3</v>
      </c>
      <c r="S240" s="190">
        <v>0</v>
      </c>
      <c r="T240" s="19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2" t="s">
        <v>171</v>
      </c>
      <c r="AT240" s="192" t="s">
        <v>178</v>
      </c>
      <c r="AU240" s="192" t="s">
        <v>82</v>
      </c>
      <c r="AY240" s="16" t="s">
        <v>120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6" t="s">
        <v>80</v>
      </c>
      <c r="BK240" s="193">
        <f>ROUND(I240*H240,2)</f>
        <v>0</v>
      </c>
      <c r="BL240" s="16" t="s">
        <v>127</v>
      </c>
      <c r="BM240" s="192" t="s">
        <v>310</v>
      </c>
    </row>
    <row r="241" spans="1:65" s="14" customFormat="1">
      <c r="B241" s="210"/>
      <c r="C241" s="211"/>
      <c r="D241" s="201" t="s">
        <v>131</v>
      </c>
      <c r="E241" s="212" t="s">
        <v>1</v>
      </c>
      <c r="F241" s="213" t="s">
        <v>301</v>
      </c>
      <c r="G241" s="211"/>
      <c r="H241" s="214">
        <v>2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131</v>
      </c>
      <c r="AU241" s="220" t="s">
        <v>82</v>
      </c>
      <c r="AV241" s="14" t="s">
        <v>82</v>
      </c>
      <c r="AW241" s="14" t="s">
        <v>29</v>
      </c>
      <c r="AX241" s="14" t="s">
        <v>80</v>
      </c>
      <c r="AY241" s="220" t="s">
        <v>120</v>
      </c>
    </row>
    <row r="242" spans="1:65" s="2" customFormat="1" ht="24.2" customHeight="1">
      <c r="A242" s="33"/>
      <c r="B242" s="34"/>
      <c r="C242" s="181" t="s">
        <v>311</v>
      </c>
      <c r="D242" s="181" t="s">
        <v>122</v>
      </c>
      <c r="E242" s="182" t="s">
        <v>312</v>
      </c>
      <c r="F242" s="183" t="s">
        <v>313</v>
      </c>
      <c r="G242" s="184" t="s">
        <v>271</v>
      </c>
      <c r="H242" s="185">
        <v>1</v>
      </c>
      <c r="I242" s="186"/>
      <c r="J242" s="187">
        <f>ROUND(I242*H242,2)</f>
        <v>0</v>
      </c>
      <c r="K242" s="183" t="s">
        <v>126</v>
      </c>
      <c r="L242" s="38"/>
      <c r="M242" s="188" t="s">
        <v>1</v>
      </c>
      <c r="N242" s="189" t="s">
        <v>37</v>
      </c>
      <c r="O242" s="70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2" t="s">
        <v>127</v>
      </c>
      <c r="AT242" s="192" t="s">
        <v>122</v>
      </c>
      <c r="AU242" s="192" t="s">
        <v>82</v>
      </c>
      <c r="AY242" s="16" t="s">
        <v>120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6" t="s">
        <v>80</v>
      </c>
      <c r="BK242" s="193">
        <f>ROUND(I242*H242,2)</f>
        <v>0</v>
      </c>
      <c r="BL242" s="16" t="s">
        <v>127</v>
      </c>
      <c r="BM242" s="192" t="s">
        <v>314</v>
      </c>
    </row>
    <row r="243" spans="1:65" s="2" customFormat="1">
      <c r="A243" s="33"/>
      <c r="B243" s="34"/>
      <c r="C243" s="35"/>
      <c r="D243" s="194" t="s">
        <v>129</v>
      </c>
      <c r="E243" s="35"/>
      <c r="F243" s="195" t="s">
        <v>315</v>
      </c>
      <c r="G243" s="35"/>
      <c r="H243" s="35"/>
      <c r="I243" s="196"/>
      <c r="J243" s="35"/>
      <c r="K243" s="35"/>
      <c r="L243" s="38"/>
      <c r="M243" s="197"/>
      <c r="N243" s="198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129</v>
      </c>
      <c r="AU243" s="16" t="s">
        <v>82</v>
      </c>
    </row>
    <row r="244" spans="1:65" s="14" customFormat="1">
      <c r="B244" s="210"/>
      <c r="C244" s="211"/>
      <c r="D244" s="201" t="s">
        <v>131</v>
      </c>
      <c r="E244" s="212" t="s">
        <v>1</v>
      </c>
      <c r="F244" s="213" t="s">
        <v>80</v>
      </c>
      <c r="G244" s="211"/>
      <c r="H244" s="214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131</v>
      </c>
      <c r="AU244" s="220" t="s">
        <v>82</v>
      </c>
      <c r="AV244" s="14" t="s">
        <v>82</v>
      </c>
      <c r="AW244" s="14" t="s">
        <v>29</v>
      </c>
      <c r="AX244" s="14" t="s">
        <v>80</v>
      </c>
      <c r="AY244" s="220" t="s">
        <v>120</v>
      </c>
    </row>
    <row r="245" spans="1:65" s="2" customFormat="1" ht="16.5" customHeight="1">
      <c r="A245" s="33"/>
      <c r="B245" s="34"/>
      <c r="C245" s="221" t="s">
        <v>316</v>
      </c>
      <c r="D245" s="221" t="s">
        <v>178</v>
      </c>
      <c r="E245" s="222" t="s">
        <v>317</v>
      </c>
      <c r="F245" s="223" t="s">
        <v>318</v>
      </c>
      <c r="G245" s="224" t="s">
        <v>271</v>
      </c>
      <c r="H245" s="225">
        <v>1</v>
      </c>
      <c r="I245" s="226"/>
      <c r="J245" s="227">
        <f>ROUND(I245*H245,2)</f>
        <v>0</v>
      </c>
      <c r="K245" s="223" t="s">
        <v>126</v>
      </c>
      <c r="L245" s="228"/>
      <c r="M245" s="229" t="s">
        <v>1</v>
      </c>
      <c r="N245" s="230" t="s">
        <v>37</v>
      </c>
      <c r="O245" s="70"/>
      <c r="P245" s="190">
        <f>O245*H245</f>
        <v>0</v>
      </c>
      <c r="Q245" s="190">
        <v>1E-3</v>
      </c>
      <c r="R245" s="190">
        <f>Q245*H245</f>
        <v>1E-3</v>
      </c>
      <c r="S245" s="190">
        <v>0</v>
      </c>
      <c r="T245" s="19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2" t="s">
        <v>171</v>
      </c>
      <c r="AT245" s="192" t="s">
        <v>178</v>
      </c>
      <c r="AU245" s="192" t="s">
        <v>82</v>
      </c>
      <c r="AY245" s="16" t="s">
        <v>120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6" t="s">
        <v>80</v>
      </c>
      <c r="BK245" s="193">
        <f>ROUND(I245*H245,2)</f>
        <v>0</v>
      </c>
      <c r="BL245" s="16" t="s">
        <v>127</v>
      </c>
      <c r="BM245" s="192" t="s">
        <v>319</v>
      </c>
    </row>
    <row r="246" spans="1:65" s="14" customFormat="1">
      <c r="B246" s="210"/>
      <c r="C246" s="211"/>
      <c r="D246" s="201" t="s">
        <v>131</v>
      </c>
      <c r="E246" s="212" t="s">
        <v>1</v>
      </c>
      <c r="F246" s="213" t="s">
        <v>80</v>
      </c>
      <c r="G246" s="211"/>
      <c r="H246" s="214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131</v>
      </c>
      <c r="AU246" s="220" t="s">
        <v>82</v>
      </c>
      <c r="AV246" s="14" t="s">
        <v>82</v>
      </c>
      <c r="AW246" s="14" t="s">
        <v>29</v>
      </c>
      <c r="AX246" s="14" t="s">
        <v>80</v>
      </c>
      <c r="AY246" s="220" t="s">
        <v>120</v>
      </c>
    </row>
    <row r="247" spans="1:65" s="2" customFormat="1" ht="24.2" customHeight="1">
      <c r="A247" s="33"/>
      <c r="B247" s="34"/>
      <c r="C247" s="181" t="s">
        <v>320</v>
      </c>
      <c r="D247" s="181" t="s">
        <v>122</v>
      </c>
      <c r="E247" s="182" t="s">
        <v>321</v>
      </c>
      <c r="F247" s="183" t="s">
        <v>322</v>
      </c>
      <c r="G247" s="184" t="s">
        <v>323</v>
      </c>
      <c r="H247" s="185">
        <v>27</v>
      </c>
      <c r="I247" s="186"/>
      <c r="J247" s="187">
        <f>ROUND(I247*H247,2)</f>
        <v>0</v>
      </c>
      <c r="K247" s="183" t="s">
        <v>126</v>
      </c>
      <c r="L247" s="38"/>
      <c r="M247" s="188" t="s">
        <v>1</v>
      </c>
      <c r="N247" s="189" t="s">
        <v>37</v>
      </c>
      <c r="O247" s="70"/>
      <c r="P247" s="190">
        <f>O247*H247</f>
        <v>0</v>
      </c>
      <c r="Q247" s="190">
        <v>1E-4</v>
      </c>
      <c r="R247" s="190">
        <f>Q247*H247</f>
        <v>2.7000000000000001E-3</v>
      </c>
      <c r="S247" s="190">
        <v>0</v>
      </c>
      <c r="T247" s="19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2" t="s">
        <v>127</v>
      </c>
      <c r="AT247" s="192" t="s">
        <v>122</v>
      </c>
      <c r="AU247" s="192" t="s">
        <v>82</v>
      </c>
      <c r="AY247" s="16" t="s">
        <v>120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6" t="s">
        <v>80</v>
      </c>
      <c r="BK247" s="193">
        <f>ROUND(I247*H247,2)</f>
        <v>0</v>
      </c>
      <c r="BL247" s="16" t="s">
        <v>127</v>
      </c>
      <c r="BM247" s="192" t="s">
        <v>324</v>
      </c>
    </row>
    <row r="248" spans="1:65" s="2" customFormat="1">
      <c r="A248" s="33"/>
      <c r="B248" s="34"/>
      <c r="C248" s="35"/>
      <c r="D248" s="194" t="s">
        <v>129</v>
      </c>
      <c r="E248" s="35"/>
      <c r="F248" s="195" t="s">
        <v>325</v>
      </c>
      <c r="G248" s="35"/>
      <c r="H248" s="35"/>
      <c r="I248" s="196"/>
      <c r="J248" s="35"/>
      <c r="K248" s="35"/>
      <c r="L248" s="38"/>
      <c r="M248" s="197"/>
      <c r="N248" s="198"/>
      <c r="O248" s="70"/>
      <c r="P248" s="70"/>
      <c r="Q248" s="70"/>
      <c r="R248" s="70"/>
      <c r="S248" s="70"/>
      <c r="T248" s="71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129</v>
      </c>
      <c r="AU248" s="16" t="s">
        <v>82</v>
      </c>
    </row>
    <row r="249" spans="1:65" s="14" customFormat="1">
      <c r="B249" s="210"/>
      <c r="C249" s="211"/>
      <c r="D249" s="201" t="s">
        <v>131</v>
      </c>
      <c r="E249" s="212" t="s">
        <v>1</v>
      </c>
      <c r="F249" s="213" t="s">
        <v>326</v>
      </c>
      <c r="G249" s="211"/>
      <c r="H249" s="214">
        <v>27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131</v>
      </c>
      <c r="AU249" s="220" t="s">
        <v>82</v>
      </c>
      <c r="AV249" s="14" t="s">
        <v>82</v>
      </c>
      <c r="AW249" s="14" t="s">
        <v>29</v>
      </c>
      <c r="AX249" s="14" t="s">
        <v>80</v>
      </c>
      <c r="AY249" s="220" t="s">
        <v>120</v>
      </c>
    </row>
    <row r="250" spans="1:65" s="2" customFormat="1" ht="16.5" customHeight="1">
      <c r="A250" s="33"/>
      <c r="B250" s="34"/>
      <c r="C250" s="181" t="s">
        <v>327</v>
      </c>
      <c r="D250" s="181" t="s">
        <v>122</v>
      </c>
      <c r="E250" s="182" t="s">
        <v>328</v>
      </c>
      <c r="F250" s="183" t="s">
        <v>329</v>
      </c>
      <c r="G250" s="184" t="s">
        <v>330</v>
      </c>
      <c r="H250" s="185">
        <v>1</v>
      </c>
      <c r="I250" s="186"/>
      <c r="J250" s="187">
        <f>ROUND(I250*H250,2)</f>
        <v>0</v>
      </c>
      <c r="K250" s="183" t="s">
        <v>1</v>
      </c>
      <c r="L250" s="38"/>
      <c r="M250" s="188" t="s">
        <v>1</v>
      </c>
      <c r="N250" s="189" t="s">
        <v>37</v>
      </c>
      <c r="O250" s="70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2" t="s">
        <v>331</v>
      </c>
      <c r="AT250" s="192" t="s">
        <v>122</v>
      </c>
      <c r="AU250" s="192" t="s">
        <v>82</v>
      </c>
      <c r="AY250" s="16" t="s">
        <v>120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6" t="s">
        <v>80</v>
      </c>
      <c r="BK250" s="193">
        <f>ROUND(I250*H250,2)</f>
        <v>0</v>
      </c>
      <c r="BL250" s="16" t="s">
        <v>331</v>
      </c>
      <c r="BM250" s="192" t="s">
        <v>332</v>
      </c>
    </row>
    <row r="251" spans="1:65" s="14" customFormat="1">
      <c r="B251" s="210"/>
      <c r="C251" s="211"/>
      <c r="D251" s="201" t="s">
        <v>131</v>
      </c>
      <c r="E251" s="212" t="s">
        <v>1</v>
      </c>
      <c r="F251" s="213" t="s">
        <v>80</v>
      </c>
      <c r="G251" s="211"/>
      <c r="H251" s="214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131</v>
      </c>
      <c r="AU251" s="220" t="s">
        <v>82</v>
      </c>
      <c r="AV251" s="14" t="s">
        <v>82</v>
      </c>
      <c r="AW251" s="14" t="s">
        <v>29</v>
      </c>
      <c r="AX251" s="14" t="s">
        <v>80</v>
      </c>
      <c r="AY251" s="220" t="s">
        <v>120</v>
      </c>
    </row>
    <row r="252" spans="1:65" s="2" customFormat="1" ht="16.5" customHeight="1">
      <c r="A252" s="33"/>
      <c r="B252" s="34"/>
      <c r="C252" s="181" t="s">
        <v>333</v>
      </c>
      <c r="D252" s="181" t="s">
        <v>122</v>
      </c>
      <c r="E252" s="182" t="s">
        <v>334</v>
      </c>
      <c r="F252" s="183" t="s">
        <v>335</v>
      </c>
      <c r="G252" s="184" t="s">
        <v>330</v>
      </c>
      <c r="H252" s="185">
        <v>1</v>
      </c>
      <c r="I252" s="186"/>
      <c r="J252" s="187">
        <f>ROUND(I252*H252,2)</f>
        <v>0</v>
      </c>
      <c r="K252" s="183" t="s">
        <v>1</v>
      </c>
      <c r="L252" s="38"/>
      <c r="M252" s="188" t="s">
        <v>1</v>
      </c>
      <c r="N252" s="189" t="s">
        <v>37</v>
      </c>
      <c r="O252" s="70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2" t="s">
        <v>331</v>
      </c>
      <c r="AT252" s="192" t="s">
        <v>122</v>
      </c>
      <c r="AU252" s="192" t="s">
        <v>82</v>
      </c>
      <c r="AY252" s="16" t="s">
        <v>120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6" t="s">
        <v>80</v>
      </c>
      <c r="BK252" s="193">
        <f>ROUND(I252*H252,2)</f>
        <v>0</v>
      </c>
      <c r="BL252" s="16" t="s">
        <v>331</v>
      </c>
      <c r="BM252" s="192" t="s">
        <v>336</v>
      </c>
    </row>
    <row r="253" spans="1:65" s="14" customFormat="1">
      <c r="B253" s="210"/>
      <c r="C253" s="211"/>
      <c r="D253" s="201" t="s">
        <v>131</v>
      </c>
      <c r="E253" s="212" t="s">
        <v>1</v>
      </c>
      <c r="F253" s="213" t="s">
        <v>80</v>
      </c>
      <c r="G253" s="211"/>
      <c r="H253" s="214">
        <v>1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131</v>
      </c>
      <c r="AU253" s="220" t="s">
        <v>82</v>
      </c>
      <c r="AV253" s="14" t="s">
        <v>82</v>
      </c>
      <c r="AW253" s="14" t="s">
        <v>29</v>
      </c>
      <c r="AX253" s="14" t="s">
        <v>80</v>
      </c>
      <c r="AY253" s="220" t="s">
        <v>120</v>
      </c>
    </row>
    <row r="254" spans="1:65" s="12" customFormat="1" ht="22.9" customHeight="1">
      <c r="B254" s="165"/>
      <c r="C254" s="166"/>
      <c r="D254" s="167" t="s">
        <v>71</v>
      </c>
      <c r="E254" s="179" t="s">
        <v>177</v>
      </c>
      <c r="F254" s="179" t="s">
        <v>337</v>
      </c>
      <c r="G254" s="166"/>
      <c r="H254" s="166"/>
      <c r="I254" s="169"/>
      <c r="J254" s="180">
        <f>BK254</f>
        <v>0</v>
      </c>
      <c r="K254" s="166"/>
      <c r="L254" s="171"/>
      <c r="M254" s="172"/>
      <c r="N254" s="173"/>
      <c r="O254" s="173"/>
      <c r="P254" s="174">
        <f>P255</f>
        <v>0</v>
      </c>
      <c r="Q254" s="173"/>
      <c r="R254" s="174">
        <f>R255</f>
        <v>0</v>
      </c>
      <c r="S254" s="173"/>
      <c r="T254" s="175">
        <f>T255</f>
        <v>0.12934000000000001</v>
      </c>
      <c r="AR254" s="176" t="s">
        <v>80</v>
      </c>
      <c r="AT254" s="177" t="s">
        <v>71</v>
      </c>
      <c r="AU254" s="177" t="s">
        <v>80</v>
      </c>
      <c r="AY254" s="176" t="s">
        <v>120</v>
      </c>
      <c r="BK254" s="178">
        <f>BK255</f>
        <v>0</v>
      </c>
    </row>
    <row r="255" spans="1:65" s="12" customFormat="1" ht="20.85" customHeight="1">
      <c r="B255" s="165"/>
      <c r="C255" s="166"/>
      <c r="D255" s="167" t="s">
        <v>71</v>
      </c>
      <c r="E255" s="179" t="s">
        <v>338</v>
      </c>
      <c r="F255" s="179" t="s">
        <v>339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SUM(P256:P270)</f>
        <v>0</v>
      </c>
      <c r="Q255" s="173"/>
      <c r="R255" s="174">
        <f>SUM(R256:R270)</f>
        <v>0</v>
      </c>
      <c r="S255" s="173"/>
      <c r="T255" s="175">
        <f>SUM(T256:T270)</f>
        <v>0.12934000000000001</v>
      </c>
      <c r="AR255" s="176" t="s">
        <v>80</v>
      </c>
      <c r="AT255" s="177" t="s">
        <v>71</v>
      </c>
      <c r="AU255" s="177" t="s">
        <v>82</v>
      </c>
      <c r="AY255" s="176" t="s">
        <v>120</v>
      </c>
      <c r="BK255" s="178">
        <f>SUM(BK256:BK270)</f>
        <v>0</v>
      </c>
    </row>
    <row r="256" spans="1:65" s="2" customFormat="1" ht="16.5" customHeight="1">
      <c r="A256" s="33"/>
      <c r="B256" s="34"/>
      <c r="C256" s="181" t="s">
        <v>340</v>
      </c>
      <c r="D256" s="181" t="s">
        <v>122</v>
      </c>
      <c r="E256" s="182" t="s">
        <v>341</v>
      </c>
      <c r="F256" s="183" t="s">
        <v>342</v>
      </c>
      <c r="G256" s="184" t="s">
        <v>136</v>
      </c>
      <c r="H256" s="185">
        <v>10.4</v>
      </c>
      <c r="I256" s="186"/>
      <c r="J256" s="187">
        <f>ROUND(I256*H256,2)</f>
        <v>0</v>
      </c>
      <c r="K256" s="183" t="s">
        <v>126</v>
      </c>
      <c r="L256" s="38"/>
      <c r="M256" s="188" t="s">
        <v>1</v>
      </c>
      <c r="N256" s="189" t="s">
        <v>37</v>
      </c>
      <c r="O256" s="70"/>
      <c r="P256" s="190">
        <f>O256*H256</f>
        <v>0</v>
      </c>
      <c r="Q256" s="190">
        <v>0</v>
      </c>
      <c r="R256" s="190">
        <f>Q256*H256</f>
        <v>0</v>
      </c>
      <c r="S256" s="190">
        <v>8.0000000000000004E-4</v>
      </c>
      <c r="T256" s="191">
        <f>S256*H256</f>
        <v>8.320000000000001E-3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2" t="s">
        <v>127</v>
      </c>
      <c r="AT256" s="192" t="s">
        <v>122</v>
      </c>
      <c r="AU256" s="192" t="s">
        <v>14</v>
      </c>
      <c r="AY256" s="16" t="s">
        <v>120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6" t="s">
        <v>80</v>
      </c>
      <c r="BK256" s="193">
        <f>ROUND(I256*H256,2)</f>
        <v>0</v>
      </c>
      <c r="BL256" s="16" t="s">
        <v>127</v>
      </c>
      <c r="BM256" s="192" t="s">
        <v>343</v>
      </c>
    </row>
    <row r="257" spans="1:65" s="2" customFormat="1">
      <c r="A257" s="33"/>
      <c r="B257" s="34"/>
      <c r="C257" s="35"/>
      <c r="D257" s="194" t="s">
        <v>129</v>
      </c>
      <c r="E257" s="35"/>
      <c r="F257" s="195" t="s">
        <v>344</v>
      </c>
      <c r="G257" s="35"/>
      <c r="H257" s="35"/>
      <c r="I257" s="196"/>
      <c r="J257" s="35"/>
      <c r="K257" s="35"/>
      <c r="L257" s="38"/>
      <c r="M257" s="197"/>
      <c r="N257" s="198"/>
      <c r="O257" s="70"/>
      <c r="P257" s="70"/>
      <c r="Q257" s="70"/>
      <c r="R257" s="70"/>
      <c r="S257" s="70"/>
      <c r="T257" s="71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129</v>
      </c>
      <c r="AU257" s="16" t="s">
        <v>14</v>
      </c>
    </row>
    <row r="258" spans="1:65" s="13" customFormat="1">
      <c r="B258" s="199"/>
      <c r="C258" s="200"/>
      <c r="D258" s="201" t="s">
        <v>131</v>
      </c>
      <c r="E258" s="202" t="s">
        <v>1</v>
      </c>
      <c r="F258" s="203" t="s">
        <v>345</v>
      </c>
      <c r="G258" s="200"/>
      <c r="H258" s="202" t="s">
        <v>1</v>
      </c>
      <c r="I258" s="204"/>
      <c r="J258" s="200"/>
      <c r="K258" s="200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131</v>
      </c>
      <c r="AU258" s="209" t="s">
        <v>14</v>
      </c>
      <c r="AV258" s="13" t="s">
        <v>80</v>
      </c>
      <c r="AW258" s="13" t="s">
        <v>29</v>
      </c>
      <c r="AX258" s="13" t="s">
        <v>72</v>
      </c>
      <c r="AY258" s="209" t="s">
        <v>120</v>
      </c>
    </row>
    <row r="259" spans="1:65" s="14" customFormat="1">
      <c r="B259" s="210"/>
      <c r="C259" s="211"/>
      <c r="D259" s="201" t="s">
        <v>131</v>
      </c>
      <c r="E259" s="212" t="s">
        <v>1</v>
      </c>
      <c r="F259" s="213" t="s">
        <v>346</v>
      </c>
      <c r="G259" s="211"/>
      <c r="H259" s="214">
        <v>10.4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131</v>
      </c>
      <c r="AU259" s="220" t="s">
        <v>14</v>
      </c>
      <c r="AV259" s="14" t="s">
        <v>82</v>
      </c>
      <c r="AW259" s="14" t="s">
        <v>29</v>
      </c>
      <c r="AX259" s="14" t="s">
        <v>72</v>
      </c>
      <c r="AY259" s="220" t="s">
        <v>120</v>
      </c>
    </row>
    <row r="260" spans="1:65" s="2" customFormat="1" ht="16.5" customHeight="1">
      <c r="A260" s="33"/>
      <c r="B260" s="34"/>
      <c r="C260" s="181" t="s">
        <v>347</v>
      </c>
      <c r="D260" s="181" t="s">
        <v>122</v>
      </c>
      <c r="E260" s="182" t="s">
        <v>348</v>
      </c>
      <c r="F260" s="183" t="s">
        <v>349</v>
      </c>
      <c r="G260" s="184" t="s">
        <v>136</v>
      </c>
      <c r="H260" s="185">
        <v>10.4</v>
      </c>
      <c r="I260" s="186"/>
      <c r="J260" s="187">
        <f>ROUND(I260*H260,2)</f>
        <v>0</v>
      </c>
      <c r="K260" s="183" t="s">
        <v>126</v>
      </c>
      <c r="L260" s="38"/>
      <c r="M260" s="188" t="s">
        <v>1</v>
      </c>
      <c r="N260" s="189" t="s">
        <v>37</v>
      </c>
      <c r="O260" s="70"/>
      <c r="P260" s="190">
        <f>O260*H260</f>
        <v>0</v>
      </c>
      <c r="Q260" s="190">
        <v>0</v>
      </c>
      <c r="R260" s="190">
        <f>Q260*H260</f>
        <v>0</v>
      </c>
      <c r="S260" s="190">
        <v>4.4999999999999997E-3</v>
      </c>
      <c r="T260" s="191">
        <f>S260*H260</f>
        <v>4.6800000000000001E-2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2" t="s">
        <v>127</v>
      </c>
      <c r="AT260" s="192" t="s">
        <v>122</v>
      </c>
      <c r="AU260" s="192" t="s">
        <v>14</v>
      </c>
      <c r="AY260" s="16" t="s">
        <v>120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6" t="s">
        <v>80</v>
      </c>
      <c r="BK260" s="193">
        <f>ROUND(I260*H260,2)</f>
        <v>0</v>
      </c>
      <c r="BL260" s="16" t="s">
        <v>127</v>
      </c>
      <c r="BM260" s="192" t="s">
        <v>350</v>
      </c>
    </row>
    <row r="261" spans="1:65" s="2" customFormat="1">
      <c r="A261" s="33"/>
      <c r="B261" s="34"/>
      <c r="C261" s="35"/>
      <c r="D261" s="194" t="s">
        <v>129</v>
      </c>
      <c r="E261" s="35"/>
      <c r="F261" s="195" t="s">
        <v>351</v>
      </c>
      <c r="G261" s="35"/>
      <c r="H261" s="35"/>
      <c r="I261" s="196"/>
      <c r="J261" s="35"/>
      <c r="K261" s="35"/>
      <c r="L261" s="38"/>
      <c r="M261" s="197"/>
      <c r="N261" s="198"/>
      <c r="O261" s="70"/>
      <c r="P261" s="70"/>
      <c r="Q261" s="70"/>
      <c r="R261" s="70"/>
      <c r="S261" s="70"/>
      <c r="T261" s="71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129</v>
      </c>
      <c r="AU261" s="16" t="s">
        <v>14</v>
      </c>
    </row>
    <row r="262" spans="1:65" s="13" customFormat="1">
      <c r="B262" s="199"/>
      <c r="C262" s="200"/>
      <c r="D262" s="201" t="s">
        <v>131</v>
      </c>
      <c r="E262" s="202" t="s">
        <v>1</v>
      </c>
      <c r="F262" s="203" t="s">
        <v>345</v>
      </c>
      <c r="G262" s="200"/>
      <c r="H262" s="202" t="s">
        <v>1</v>
      </c>
      <c r="I262" s="204"/>
      <c r="J262" s="200"/>
      <c r="K262" s="200"/>
      <c r="L262" s="205"/>
      <c r="M262" s="206"/>
      <c r="N262" s="207"/>
      <c r="O262" s="207"/>
      <c r="P262" s="207"/>
      <c r="Q262" s="207"/>
      <c r="R262" s="207"/>
      <c r="S262" s="207"/>
      <c r="T262" s="208"/>
      <c r="AT262" s="209" t="s">
        <v>131</v>
      </c>
      <c r="AU262" s="209" t="s">
        <v>14</v>
      </c>
      <c r="AV262" s="13" t="s">
        <v>80</v>
      </c>
      <c r="AW262" s="13" t="s">
        <v>29</v>
      </c>
      <c r="AX262" s="13" t="s">
        <v>72</v>
      </c>
      <c r="AY262" s="209" t="s">
        <v>120</v>
      </c>
    </row>
    <row r="263" spans="1:65" s="14" customFormat="1">
      <c r="B263" s="210"/>
      <c r="C263" s="211"/>
      <c r="D263" s="201" t="s">
        <v>131</v>
      </c>
      <c r="E263" s="212" t="s">
        <v>1</v>
      </c>
      <c r="F263" s="213" t="s">
        <v>346</v>
      </c>
      <c r="G263" s="211"/>
      <c r="H263" s="214">
        <v>10.4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131</v>
      </c>
      <c r="AU263" s="220" t="s">
        <v>14</v>
      </c>
      <c r="AV263" s="14" t="s">
        <v>82</v>
      </c>
      <c r="AW263" s="14" t="s">
        <v>29</v>
      </c>
      <c r="AX263" s="14" t="s">
        <v>72</v>
      </c>
      <c r="AY263" s="220" t="s">
        <v>120</v>
      </c>
    </row>
    <row r="264" spans="1:65" s="2" customFormat="1" ht="24.2" customHeight="1">
      <c r="A264" s="33"/>
      <c r="B264" s="34"/>
      <c r="C264" s="181" t="s">
        <v>352</v>
      </c>
      <c r="D264" s="181" t="s">
        <v>122</v>
      </c>
      <c r="E264" s="182" t="s">
        <v>353</v>
      </c>
      <c r="F264" s="183" t="s">
        <v>354</v>
      </c>
      <c r="G264" s="184" t="s">
        <v>136</v>
      </c>
      <c r="H264" s="185">
        <v>10.4</v>
      </c>
      <c r="I264" s="186"/>
      <c r="J264" s="187">
        <f>ROUND(I264*H264,2)</f>
        <v>0</v>
      </c>
      <c r="K264" s="183" t="s">
        <v>126</v>
      </c>
      <c r="L264" s="38"/>
      <c r="M264" s="188" t="s">
        <v>1</v>
      </c>
      <c r="N264" s="189" t="s">
        <v>37</v>
      </c>
      <c r="O264" s="70"/>
      <c r="P264" s="190">
        <f>O264*H264</f>
        <v>0</v>
      </c>
      <c r="Q264" s="190">
        <v>0</v>
      </c>
      <c r="R264" s="190">
        <f>Q264*H264</f>
        <v>0</v>
      </c>
      <c r="S264" s="190">
        <v>6.0000000000000001E-3</v>
      </c>
      <c r="T264" s="191">
        <f>S264*H264</f>
        <v>6.2400000000000004E-2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2" t="s">
        <v>127</v>
      </c>
      <c r="AT264" s="192" t="s">
        <v>122</v>
      </c>
      <c r="AU264" s="192" t="s">
        <v>14</v>
      </c>
      <c r="AY264" s="16" t="s">
        <v>120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6" t="s">
        <v>80</v>
      </c>
      <c r="BK264" s="193">
        <f>ROUND(I264*H264,2)</f>
        <v>0</v>
      </c>
      <c r="BL264" s="16" t="s">
        <v>127</v>
      </c>
      <c r="BM264" s="192" t="s">
        <v>355</v>
      </c>
    </row>
    <row r="265" spans="1:65" s="2" customFormat="1">
      <c r="A265" s="33"/>
      <c r="B265" s="34"/>
      <c r="C265" s="35"/>
      <c r="D265" s="194" t="s">
        <v>129</v>
      </c>
      <c r="E265" s="35"/>
      <c r="F265" s="195" t="s">
        <v>356</v>
      </c>
      <c r="G265" s="35"/>
      <c r="H265" s="35"/>
      <c r="I265" s="196"/>
      <c r="J265" s="35"/>
      <c r="K265" s="35"/>
      <c r="L265" s="38"/>
      <c r="M265" s="197"/>
      <c r="N265" s="198"/>
      <c r="O265" s="70"/>
      <c r="P265" s="70"/>
      <c r="Q265" s="70"/>
      <c r="R265" s="70"/>
      <c r="S265" s="70"/>
      <c r="T265" s="71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6" t="s">
        <v>129</v>
      </c>
      <c r="AU265" s="16" t="s">
        <v>14</v>
      </c>
    </row>
    <row r="266" spans="1:65" s="13" customFormat="1">
      <c r="B266" s="199"/>
      <c r="C266" s="200"/>
      <c r="D266" s="201" t="s">
        <v>131</v>
      </c>
      <c r="E266" s="202" t="s">
        <v>1</v>
      </c>
      <c r="F266" s="203" t="s">
        <v>345</v>
      </c>
      <c r="G266" s="200"/>
      <c r="H266" s="202" t="s">
        <v>1</v>
      </c>
      <c r="I266" s="204"/>
      <c r="J266" s="200"/>
      <c r="K266" s="200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131</v>
      </c>
      <c r="AU266" s="209" t="s">
        <v>14</v>
      </c>
      <c r="AV266" s="13" t="s">
        <v>80</v>
      </c>
      <c r="AW266" s="13" t="s">
        <v>29</v>
      </c>
      <c r="AX266" s="13" t="s">
        <v>72</v>
      </c>
      <c r="AY266" s="209" t="s">
        <v>120</v>
      </c>
    </row>
    <row r="267" spans="1:65" s="14" customFormat="1">
      <c r="B267" s="210"/>
      <c r="C267" s="211"/>
      <c r="D267" s="201" t="s">
        <v>131</v>
      </c>
      <c r="E267" s="212" t="s">
        <v>1</v>
      </c>
      <c r="F267" s="213" t="s">
        <v>346</v>
      </c>
      <c r="G267" s="211"/>
      <c r="H267" s="214">
        <v>10.4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131</v>
      </c>
      <c r="AU267" s="220" t="s">
        <v>14</v>
      </c>
      <c r="AV267" s="14" t="s">
        <v>82</v>
      </c>
      <c r="AW267" s="14" t="s">
        <v>29</v>
      </c>
      <c r="AX267" s="14" t="s">
        <v>72</v>
      </c>
      <c r="AY267" s="220" t="s">
        <v>120</v>
      </c>
    </row>
    <row r="268" spans="1:65" s="2" customFormat="1" ht="16.5" customHeight="1">
      <c r="A268" s="33"/>
      <c r="B268" s="34"/>
      <c r="C268" s="181" t="s">
        <v>357</v>
      </c>
      <c r="D268" s="181" t="s">
        <v>122</v>
      </c>
      <c r="E268" s="182" t="s">
        <v>358</v>
      </c>
      <c r="F268" s="183" t="s">
        <v>359</v>
      </c>
      <c r="G268" s="184" t="s">
        <v>241</v>
      </c>
      <c r="H268" s="185">
        <v>3</v>
      </c>
      <c r="I268" s="186"/>
      <c r="J268" s="187">
        <f>ROUND(I268*H268,2)</f>
        <v>0</v>
      </c>
      <c r="K268" s="183" t="s">
        <v>126</v>
      </c>
      <c r="L268" s="38"/>
      <c r="M268" s="188" t="s">
        <v>1</v>
      </c>
      <c r="N268" s="189" t="s">
        <v>37</v>
      </c>
      <c r="O268" s="70"/>
      <c r="P268" s="190">
        <f>O268*H268</f>
        <v>0</v>
      </c>
      <c r="Q268" s="190">
        <v>0</v>
      </c>
      <c r="R268" s="190">
        <f>Q268*H268</f>
        <v>0</v>
      </c>
      <c r="S268" s="190">
        <v>3.9399999999999999E-3</v>
      </c>
      <c r="T268" s="191">
        <f>S268*H268</f>
        <v>1.1820000000000001E-2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2" t="s">
        <v>127</v>
      </c>
      <c r="AT268" s="192" t="s">
        <v>122</v>
      </c>
      <c r="AU268" s="192" t="s">
        <v>14</v>
      </c>
      <c r="AY268" s="16" t="s">
        <v>120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6" t="s">
        <v>80</v>
      </c>
      <c r="BK268" s="193">
        <f>ROUND(I268*H268,2)</f>
        <v>0</v>
      </c>
      <c r="BL268" s="16" t="s">
        <v>127</v>
      </c>
      <c r="BM268" s="192" t="s">
        <v>360</v>
      </c>
    </row>
    <row r="269" spans="1:65" s="2" customFormat="1">
      <c r="A269" s="33"/>
      <c r="B269" s="34"/>
      <c r="C269" s="35"/>
      <c r="D269" s="194" t="s">
        <v>129</v>
      </c>
      <c r="E269" s="35"/>
      <c r="F269" s="195" t="s">
        <v>361</v>
      </c>
      <c r="G269" s="35"/>
      <c r="H269" s="35"/>
      <c r="I269" s="196"/>
      <c r="J269" s="35"/>
      <c r="K269" s="35"/>
      <c r="L269" s="38"/>
      <c r="M269" s="197"/>
      <c r="N269" s="198"/>
      <c r="O269" s="70"/>
      <c r="P269" s="70"/>
      <c r="Q269" s="70"/>
      <c r="R269" s="70"/>
      <c r="S269" s="70"/>
      <c r="T269" s="71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129</v>
      </c>
      <c r="AU269" s="16" t="s">
        <v>14</v>
      </c>
    </row>
    <row r="270" spans="1:65" s="14" customFormat="1">
      <c r="B270" s="210"/>
      <c r="C270" s="211"/>
      <c r="D270" s="201" t="s">
        <v>131</v>
      </c>
      <c r="E270" s="212" t="s">
        <v>1</v>
      </c>
      <c r="F270" s="213" t="s">
        <v>362</v>
      </c>
      <c r="G270" s="211"/>
      <c r="H270" s="214">
        <v>3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131</v>
      </c>
      <c r="AU270" s="220" t="s">
        <v>14</v>
      </c>
      <c r="AV270" s="14" t="s">
        <v>82</v>
      </c>
      <c r="AW270" s="14" t="s">
        <v>29</v>
      </c>
      <c r="AX270" s="14" t="s">
        <v>72</v>
      </c>
      <c r="AY270" s="220" t="s">
        <v>120</v>
      </c>
    </row>
    <row r="271" spans="1:65" s="12" customFormat="1" ht="22.9" customHeight="1">
      <c r="B271" s="165"/>
      <c r="C271" s="166"/>
      <c r="D271" s="167" t="s">
        <v>71</v>
      </c>
      <c r="E271" s="179" t="s">
        <v>363</v>
      </c>
      <c r="F271" s="179" t="s">
        <v>364</v>
      </c>
      <c r="G271" s="166"/>
      <c r="H271" s="166"/>
      <c r="I271" s="169"/>
      <c r="J271" s="180">
        <f>BK271</f>
        <v>0</v>
      </c>
      <c r="K271" s="166"/>
      <c r="L271" s="171"/>
      <c r="M271" s="172"/>
      <c r="N271" s="173"/>
      <c r="O271" s="173"/>
      <c r="P271" s="174">
        <f>SUM(P272:P289)</f>
        <v>0</v>
      </c>
      <c r="Q271" s="173"/>
      <c r="R271" s="174">
        <f>SUM(R272:R289)</f>
        <v>0</v>
      </c>
      <c r="S271" s="173"/>
      <c r="T271" s="175">
        <f>SUM(T272:T289)</f>
        <v>0</v>
      </c>
      <c r="AR271" s="176" t="s">
        <v>80</v>
      </c>
      <c r="AT271" s="177" t="s">
        <v>71</v>
      </c>
      <c r="AU271" s="177" t="s">
        <v>80</v>
      </c>
      <c r="AY271" s="176" t="s">
        <v>120</v>
      </c>
      <c r="BK271" s="178">
        <f>SUM(BK272:BK289)</f>
        <v>0</v>
      </c>
    </row>
    <row r="272" spans="1:65" s="2" customFormat="1" ht="33" customHeight="1">
      <c r="A272" s="33"/>
      <c r="B272" s="34"/>
      <c r="C272" s="181" t="s">
        <v>365</v>
      </c>
      <c r="D272" s="181" t="s">
        <v>122</v>
      </c>
      <c r="E272" s="182" t="s">
        <v>366</v>
      </c>
      <c r="F272" s="183" t="s">
        <v>367</v>
      </c>
      <c r="G272" s="184" t="s">
        <v>167</v>
      </c>
      <c r="H272" s="185">
        <v>0.129</v>
      </c>
      <c r="I272" s="186"/>
      <c r="J272" s="187">
        <f>ROUND(I272*H272,2)</f>
        <v>0</v>
      </c>
      <c r="K272" s="183" t="s">
        <v>126</v>
      </c>
      <c r="L272" s="38"/>
      <c r="M272" s="188" t="s">
        <v>1</v>
      </c>
      <c r="N272" s="189" t="s">
        <v>37</v>
      </c>
      <c r="O272" s="70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2" t="s">
        <v>127</v>
      </c>
      <c r="AT272" s="192" t="s">
        <v>122</v>
      </c>
      <c r="AU272" s="192" t="s">
        <v>82</v>
      </c>
      <c r="AY272" s="16" t="s">
        <v>120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6" t="s">
        <v>80</v>
      </c>
      <c r="BK272" s="193">
        <f>ROUND(I272*H272,2)</f>
        <v>0</v>
      </c>
      <c r="BL272" s="16" t="s">
        <v>127</v>
      </c>
      <c r="BM272" s="192" t="s">
        <v>368</v>
      </c>
    </row>
    <row r="273" spans="1:65" s="2" customFormat="1">
      <c r="A273" s="33"/>
      <c r="B273" s="34"/>
      <c r="C273" s="35"/>
      <c r="D273" s="194" t="s">
        <v>129</v>
      </c>
      <c r="E273" s="35"/>
      <c r="F273" s="195" t="s">
        <v>369</v>
      </c>
      <c r="G273" s="35"/>
      <c r="H273" s="35"/>
      <c r="I273" s="196"/>
      <c r="J273" s="35"/>
      <c r="K273" s="35"/>
      <c r="L273" s="38"/>
      <c r="M273" s="197"/>
      <c r="N273" s="198"/>
      <c r="O273" s="70"/>
      <c r="P273" s="70"/>
      <c r="Q273" s="70"/>
      <c r="R273" s="70"/>
      <c r="S273" s="70"/>
      <c r="T273" s="71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129</v>
      </c>
      <c r="AU273" s="16" t="s">
        <v>82</v>
      </c>
    </row>
    <row r="274" spans="1:65" s="2" customFormat="1" ht="33" customHeight="1">
      <c r="A274" s="33"/>
      <c r="B274" s="34"/>
      <c r="C274" s="181" t="s">
        <v>370</v>
      </c>
      <c r="D274" s="181" t="s">
        <v>122</v>
      </c>
      <c r="E274" s="182" t="s">
        <v>371</v>
      </c>
      <c r="F274" s="183" t="s">
        <v>372</v>
      </c>
      <c r="G274" s="184" t="s">
        <v>167</v>
      </c>
      <c r="H274" s="185">
        <v>0.129</v>
      </c>
      <c r="I274" s="186"/>
      <c r="J274" s="187">
        <f>ROUND(I274*H274,2)</f>
        <v>0</v>
      </c>
      <c r="K274" s="183" t="s">
        <v>126</v>
      </c>
      <c r="L274" s="38"/>
      <c r="M274" s="188" t="s">
        <v>1</v>
      </c>
      <c r="N274" s="189" t="s">
        <v>37</v>
      </c>
      <c r="O274" s="70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2" t="s">
        <v>127</v>
      </c>
      <c r="AT274" s="192" t="s">
        <v>122</v>
      </c>
      <c r="AU274" s="192" t="s">
        <v>82</v>
      </c>
      <c r="AY274" s="16" t="s">
        <v>120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6" t="s">
        <v>80</v>
      </c>
      <c r="BK274" s="193">
        <f>ROUND(I274*H274,2)</f>
        <v>0</v>
      </c>
      <c r="BL274" s="16" t="s">
        <v>127</v>
      </c>
      <c r="BM274" s="192" t="s">
        <v>373</v>
      </c>
    </row>
    <row r="275" spans="1:65" s="2" customFormat="1">
      <c r="A275" s="33"/>
      <c r="B275" s="34"/>
      <c r="C275" s="35"/>
      <c r="D275" s="194" t="s">
        <v>129</v>
      </c>
      <c r="E275" s="35"/>
      <c r="F275" s="195" t="s">
        <v>374</v>
      </c>
      <c r="G275" s="35"/>
      <c r="H275" s="35"/>
      <c r="I275" s="196"/>
      <c r="J275" s="35"/>
      <c r="K275" s="35"/>
      <c r="L275" s="38"/>
      <c r="M275" s="197"/>
      <c r="N275" s="198"/>
      <c r="O275" s="70"/>
      <c r="P275" s="70"/>
      <c r="Q275" s="70"/>
      <c r="R275" s="70"/>
      <c r="S275" s="70"/>
      <c r="T275" s="71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129</v>
      </c>
      <c r="AU275" s="16" t="s">
        <v>82</v>
      </c>
    </row>
    <row r="276" spans="1:65" s="2" customFormat="1" ht="24.2" customHeight="1">
      <c r="A276" s="33"/>
      <c r="B276" s="34"/>
      <c r="C276" s="181" t="s">
        <v>375</v>
      </c>
      <c r="D276" s="181" t="s">
        <v>122</v>
      </c>
      <c r="E276" s="182" t="s">
        <v>376</v>
      </c>
      <c r="F276" s="183" t="s">
        <v>377</v>
      </c>
      <c r="G276" s="184" t="s">
        <v>167</v>
      </c>
      <c r="H276" s="185">
        <v>1.419</v>
      </c>
      <c r="I276" s="186"/>
      <c r="J276" s="187">
        <f>ROUND(I276*H276,2)</f>
        <v>0</v>
      </c>
      <c r="K276" s="183" t="s">
        <v>126</v>
      </c>
      <c r="L276" s="38"/>
      <c r="M276" s="188" t="s">
        <v>1</v>
      </c>
      <c r="N276" s="189" t="s">
        <v>37</v>
      </c>
      <c r="O276" s="70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2" t="s">
        <v>127</v>
      </c>
      <c r="AT276" s="192" t="s">
        <v>122</v>
      </c>
      <c r="AU276" s="192" t="s">
        <v>82</v>
      </c>
      <c r="AY276" s="16" t="s">
        <v>120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6" t="s">
        <v>80</v>
      </c>
      <c r="BK276" s="193">
        <f>ROUND(I276*H276,2)</f>
        <v>0</v>
      </c>
      <c r="BL276" s="16" t="s">
        <v>127</v>
      </c>
      <c r="BM276" s="192" t="s">
        <v>378</v>
      </c>
    </row>
    <row r="277" spans="1:65" s="2" customFormat="1">
      <c r="A277" s="33"/>
      <c r="B277" s="34"/>
      <c r="C277" s="35"/>
      <c r="D277" s="194" t="s">
        <v>129</v>
      </c>
      <c r="E277" s="35"/>
      <c r="F277" s="195" t="s">
        <v>379</v>
      </c>
      <c r="G277" s="35"/>
      <c r="H277" s="35"/>
      <c r="I277" s="196"/>
      <c r="J277" s="35"/>
      <c r="K277" s="35"/>
      <c r="L277" s="38"/>
      <c r="M277" s="197"/>
      <c r="N277" s="198"/>
      <c r="O277" s="70"/>
      <c r="P277" s="70"/>
      <c r="Q277" s="70"/>
      <c r="R277" s="70"/>
      <c r="S277" s="70"/>
      <c r="T277" s="71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6" t="s">
        <v>129</v>
      </c>
      <c r="AU277" s="16" t="s">
        <v>82</v>
      </c>
    </row>
    <row r="278" spans="1:65" s="14" customFormat="1">
      <c r="B278" s="210"/>
      <c r="C278" s="211"/>
      <c r="D278" s="201" t="s">
        <v>131</v>
      </c>
      <c r="E278" s="211"/>
      <c r="F278" s="213" t="s">
        <v>380</v>
      </c>
      <c r="G278" s="211"/>
      <c r="H278" s="214">
        <v>1.419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131</v>
      </c>
      <c r="AU278" s="220" t="s">
        <v>82</v>
      </c>
      <c r="AV278" s="14" t="s">
        <v>82</v>
      </c>
      <c r="AW278" s="14" t="s">
        <v>4</v>
      </c>
      <c r="AX278" s="14" t="s">
        <v>80</v>
      </c>
      <c r="AY278" s="220" t="s">
        <v>120</v>
      </c>
    </row>
    <row r="279" spans="1:65" s="2" customFormat="1" ht="21.75" customHeight="1">
      <c r="A279" s="33"/>
      <c r="B279" s="34"/>
      <c r="C279" s="181" t="s">
        <v>381</v>
      </c>
      <c r="D279" s="181" t="s">
        <v>122</v>
      </c>
      <c r="E279" s="182" t="s">
        <v>382</v>
      </c>
      <c r="F279" s="183" t="s">
        <v>383</v>
      </c>
      <c r="G279" s="184" t="s">
        <v>167</v>
      </c>
      <c r="H279" s="185">
        <v>24</v>
      </c>
      <c r="I279" s="186"/>
      <c r="J279" s="187">
        <f>ROUND(I279*H279,2)</f>
        <v>0</v>
      </c>
      <c r="K279" s="183" t="s">
        <v>126</v>
      </c>
      <c r="L279" s="38"/>
      <c r="M279" s="188" t="s">
        <v>1</v>
      </c>
      <c r="N279" s="189" t="s">
        <v>37</v>
      </c>
      <c r="O279" s="70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2" t="s">
        <v>127</v>
      </c>
      <c r="AT279" s="192" t="s">
        <v>122</v>
      </c>
      <c r="AU279" s="192" t="s">
        <v>82</v>
      </c>
      <c r="AY279" s="16" t="s">
        <v>120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6" t="s">
        <v>80</v>
      </c>
      <c r="BK279" s="193">
        <f>ROUND(I279*H279,2)</f>
        <v>0</v>
      </c>
      <c r="BL279" s="16" t="s">
        <v>127</v>
      </c>
      <c r="BM279" s="192" t="s">
        <v>384</v>
      </c>
    </row>
    <row r="280" spans="1:65" s="2" customFormat="1">
      <c r="A280" s="33"/>
      <c r="B280" s="34"/>
      <c r="C280" s="35"/>
      <c r="D280" s="194" t="s">
        <v>129</v>
      </c>
      <c r="E280" s="35"/>
      <c r="F280" s="195" t="s">
        <v>385</v>
      </c>
      <c r="G280" s="35"/>
      <c r="H280" s="35"/>
      <c r="I280" s="196"/>
      <c r="J280" s="35"/>
      <c r="K280" s="35"/>
      <c r="L280" s="38"/>
      <c r="M280" s="197"/>
      <c r="N280" s="198"/>
      <c r="O280" s="70"/>
      <c r="P280" s="70"/>
      <c r="Q280" s="70"/>
      <c r="R280" s="70"/>
      <c r="S280" s="70"/>
      <c r="T280" s="71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6" t="s">
        <v>129</v>
      </c>
      <c r="AU280" s="16" t="s">
        <v>82</v>
      </c>
    </row>
    <row r="281" spans="1:65" s="2" customFormat="1" ht="24.2" customHeight="1">
      <c r="A281" s="33"/>
      <c r="B281" s="34"/>
      <c r="C281" s="181" t="s">
        <v>386</v>
      </c>
      <c r="D281" s="181" t="s">
        <v>122</v>
      </c>
      <c r="E281" s="182" t="s">
        <v>387</v>
      </c>
      <c r="F281" s="183" t="s">
        <v>388</v>
      </c>
      <c r="G281" s="184" t="s">
        <v>167</v>
      </c>
      <c r="H281" s="185">
        <v>264</v>
      </c>
      <c r="I281" s="186"/>
      <c r="J281" s="187">
        <f>ROUND(I281*H281,2)</f>
        <v>0</v>
      </c>
      <c r="K281" s="183" t="s">
        <v>126</v>
      </c>
      <c r="L281" s="38"/>
      <c r="M281" s="188" t="s">
        <v>1</v>
      </c>
      <c r="N281" s="189" t="s">
        <v>37</v>
      </c>
      <c r="O281" s="70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92" t="s">
        <v>127</v>
      </c>
      <c r="AT281" s="192" t="s">
        <v>122</v>
      </c>
      <c r="AU281" s="192" t="s">
        <v>82</v>
      </c>
      <c r="AY281" s="16" t="s">
        <v>120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6" t="s">
        <v>80</v>
      </c>
      <c r="BK281" s="193">
        <f>ROUND(I281*H281,2)</f>
        <v>0</v>
      </c>
      <c r="BL281" s="16" t="s">
        <v>127</v>
      </c>
      <c r="BM281" s="192" t="s">
        <v>389</v>
      </c>
    </row>
    <row r="282" spans="1:65" s="2" customFormat="1">
      <c r="A282" s="33"/>
      <c r="B282" s="34"/>
      <c r="C282" s="35"/>
      <c r="D282" s="194" t="s">
        <v>129</v>
      </c>
      <c r="E282" s="35"/>
      <c r="F282" s="195" t="s">
        <v>390</v>
      </c>
      <c r="G282" s="35"/>
      <c r="H282" s="35"/>
      <c r="I282" s="196"/>
      <c r="J282" s="35"/>
      <c r="K282" s="35"/>
      <c r="L282" s="38"/>
      <c r="M282" s="197"/>
      <c r="N282" s="198"/>
      <c r="O282" s="70"/>
      <c r="P282" s="70"/>
      <c r="Q282" s="70"/>
      <c r="R282" s="70"/>
      <c r="S282" s="70"/>
      <c r="T282" s="71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6" t="s">
        <v>129</v>
      </c>
      <c r="AU282" s="16" t="s">
        <v>82</v>
      </c>
    </row>
    <row r="283" spans="1:65" s="14" customFormat="1">
      <c r="B283" s="210"/>
      <c r="C283" s="211"/>
      <c r="D283" s="201" t="s">
        <v>131</v>
      </c>
      <c r="E283" s="211"/>
      <c r="F283" s="213" t="s">
        <v>391</v>
      </c>
      <c r="G283" s="211"/>
      <c r="H283" s="214">
        <v>264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131</v>
      </c>
      <c r="AU283" s="220" t="s">
        <v>82</v>
      </c>
      <c r="AV283" s="14" t="s">
        <v>82</v>
      </c>
      <c r="AW283" s="14" t="s">
        <v>4</v>
      </c>
      <c r="AX283" s="14" t="s">
        <v>80</v>
      </c>
      <c r="AY283" s="220" t="s">
        <v>120</v>
      </c>
    </row>
    <row r="284" spans="1:65" s="2" customFormat="1" ht="44.25" customHeight="1">
      <c r="A284" s="33"/>
      <c r="B284" s="34"/>
      <c r="C284" s="181" t="s">
        <v>392</v>
      </c>
      <c r="D284" s="181" t="s">
        <v>122</v>
      </c>
      <c r="E284" s="182" t="s">
        <v>393</v>
      </c>
      <c r="F284" s="183" t="s">
        <v>394</v>
      </c>
      <c r="G284" s="184" t="s">
        <v>167</v>
      </c>
      <c r="H284" s="185">
        <v>24</v>
      </c>
      <c r="I284" s="186"/>
      <c r="J284" s="187">
        <f>ROUND(I284*H284,2)</f>
        <v>0</v>
      </c>
      <c r="K284" s="183" t="s">
        <v>126</v>
      </c>
      <c r="L284" s="38"/>
      <c r="M284" s="188" t="s">
        <v>1</v>
      </c>
      <c r="N284" s="189" t="s">
        <v>37</v>
      </c>
      <c r="O284" s="70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2" t="s">
        <v>127</v>
      </c>
      <c r="AT284" s="192" t="s">
        <v>122</v>
      </c>
      <c r="AU284" s="192" t="s">
        <v>82</v>
      </c>
      <c r="AY284" s="16" t="s">
        <v>120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6" t="s">
        <v>80</v>
      </c>
      <c r="BK284" s="193">
        <f>ROUND(I284*H284,2)</f>
        <v>0</v>
      </c>
      <c r="BL284" s="16" t="s">
        <v>127</v>
      </c>
      <c r="BM284" s="192" t="s">
        <v>395</v>
      </c>
    </row>
    <row r="285" spans="1:65" s="2" customFormat="1">
      <c r="A285" s="33"/>
      <c r="B285" s="34"/>
      <c r="C285" s="35"/>
      <c r="D285" s="194" t="s">
        <v>129</v>
      </c>
      <c r="E285" s="35"/>
      <c r="F285" s="195" t="s">
        <v>396</v>
      </c>
      <c r="G285" s="35"/>
      <c r="H285" s="35"/>
      <c r="I285" s="196"/>
      <c r="J285" s="35"/>
      <c r="K285" s="35"/>
      <c r="L285" s="38"/>
      <c r="M285" s="197"/>
      <c r="N285" s="198"/>
      <c r="O285" s="70"/>
      <c r="P285" s="70"/>
      <c r="Q285" s="70"/>
      <c r="R285" s="70"/>
      <c r="S285" s="70"/>
      <c r="T285" s="71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6" t="s">
        <v>129</v>
      </c>
      <c r="AU285" s="16" t="s">
        <v>82</v>
      </c>
    </row>
    <row r="286" spans="1:65" s="2" customFormat="1" ht="24.2" customHeight="1">
      <c r="A286" s="33"/>
      <c r="B286" s="34"/>
      <c r="C286" s="181" t="s">
        <v>397</v>
      </c>
      <c r="D286" s="181" t="s">
        <v>122</v>
      </c>
      <c r="E286" s="182" t="s">
        <v>398</v>
      </c>
      <c r="F286" s="183" t="s">
        <v>399</v>
      </c>
      <c r="G286" s="184" t="s">
        <v>167</v>
      </c>
      <c r="H286" s="185">
        <v>32.802</v>
      </c>
      <c r="I286" s="186"/>
      <c r="J286" s="187">
        <f>ROUND(I286*H286,2)</f>
        <v>0</v>
      </c>
      <c r="K286" s="183" t="s">
        <v>126</v>
      </c>
      <c r="L286" s="38"/>
      <c r="M286" s="188" t="s">
        <v>1</v>
      </c>
      <c r="N286" s="189" t="s">
        <v>37</v>
      </c>
      <c r="O286" s="70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92" t="s">
        <v>127</v>
      </c>
      <c r="AT286" s="192" t="s">
        <v>122</v>
      </c>
      <c r="AU286" s="192" t="s">
        <v>82</v>
      </c>
      <c r="AY286" s="16" t="s">
        <v>120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6" t="s">
        <v>80</v>
      </c>
      <c r="BK286" s="193">
        <f>ROUND(I286*H286,2)</f>
        <v>0</v>
      </c>
      <c r="BL286" s="16" t="s">
        <v>127</v>
      </c>
      <c r="BM286" s="192" t="s">
        <v>400</v>
      </c>
    </row>
    <row r="287" spans="1:65" s="2" customFormat="1">
      <c r="A287" s="33"/>
      <c r="B287" s="34"/>
      <c r="C287" s="35"/>
      <c r="D287" s="194" t="s">
        <v>129</v>
      </c>
      <c r="E287" s="35"/>
      <c r="F287" s="195" t="s">
        <v>401</v>
      </c>
      <c r="G287" s="35"/>
      <c r="H287" s="35"/>
      <c r="I287" s="196"/>
      <c r="J287" s="35"/>
      <c r="K287" s="35"/>
      <c r="L287" s="38"/>
      <c r="M287" s="197"/>
      <c r="N287" s="198"/>
      <c r="O287" s="70"/>
      <c r="P287" s="70"/>
      <c r="Q287" s="70"/>
      <c r="R287" s="70"/>
      <c r="S287" s="70"/>
      <c r="T287" s="71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6" t="s">
        <v>129</v>
      </c>
      <c r="AU287" s="16" t="s">
        <v>82</v>
      </c>
    </row>
    <row r="288" spans="1:65" s="2" customFormat="1" ht="24.2" customHeight="1">
      <c r="A288" s="33"/>
      <c r="B288" s="34"/>
      <c r="C288" s="181" t="s">
        <v>402</v>
      </c>
      <c r="D288" s="181" t="s">
        <v>122</v>
      </c>
      <c r="E288" s="182" t="s">
        <v>403</v>
      </c>
      <c r="F288" s="183" t="s">
        <v>404</v>
      </c>
      <c r="G288" s="184" t="s">
        <v>167</v>
      </c>
      <c r="H288" s="185">
        <v>9.1999999999999998E-2</v>
      </c>
      <c r="I288" s="186"/>
      <c r="J288" s="187">
        <f>ROUND(I288*H288,2)</f>
        <v>0</v>
      </c>
      <c r="K288" s="183" t="s">
        <v>126</v>
      </c>
      <c r="L288" s="38"/>
      <c r="M288" s="188" t="s">
        <v>1</v>
      </c>
      <c r="N288" s="189" t="s">
        <v>37</v>
      </c>
      <c r="O288" s="70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2" t="s">
        <v>127</v>
      </c>
      <c r="AT288" s="192" t="s">
        <v>122</v>
      </c>
      <c r="AU288" s="192" t="s">
        <v>82</v>
      </c>
      <c r="AY288" s="16" t="s">
        <v>120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6" t="s">
        <v>80</v>
      </c>
      <c r="BK288" s="193">
        <f>ROUND(I288*H288,2)</f>
        <v>0</v>
      </c>
      <c r="BL288" s="16" t="s">
        <v>127</v>
      </c>
      <c r="BM288" s="192" t="s">
        <v>405</v>
      </c>
    </row>
    <row r="289" spans="1:65" s="2" customFormat="1">
      <c r="A289" s="33"/>
      <c r="B289" s="34"/>
      <c r="C289" s="35"/>
      <c r="D289" s="194" t="s">
        <v>129</v>
      </c>
      <c r="E289" s="35"/>
      <c r="F289" s="195" t="s">
        <v>406</v>
      </c>
      <c r="G289" s="35"/>
      <c r="H289" s="35"/>
      <c r="I289" s="196"/>
      <c r="J289" s="35"/>
      <c r="K289" s="35"/>
      <c r="L289" s="38"/>
      <c r="M289" s="197"/>
      <c r="N289" s="198"/>
      <c r="O289" s="70"/>
      <c r="P289" s="70"/>
      <c r="Q289" s="70"/>
      <c r="R289" s="70"/>
      <c r="S289" s="70"/>
      <c r="T289" s="71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6" t="s">
        <v>129</v>
      </c>
      <c r="AU289" s="16" t="s">
        <v>82</v>
      </c>
    </row>
    <row r="290" spans="1:65" s="12" customFormat="1" ht="25.9" customHeight="1">
      <c r="B290" s="165"/>
      <c r="C290" s="166"/>
      <c r="D290" s="167" t="s">
        <v>71</v>
      </c>
      <c r="E290" s="168" t="s">
        <v>407</v>
      </c>
      <c r="F290" s="168" t="s">
        <v>408</v>
      </c>
      <c r="G290" s="166"/>
      <c r="H290" s="166"/>
      <c r="I290" s="169"/>
      <c r="J290" s="170">
        <f>BK290</f>
        <v>0</v>
      </c>
      <c r="K290" s="166"/>
      <c r="L290" s="171"/>
      <c r="M290" s="172"/>
      <c r="N290" s="173"/>
      <c r="O290" s="173"/>
      <c r="P290" s="174">
        <f>P291+P304+P313</f>
        <v>0</v>
      </c>
      <c r="Q290" s="173"/>
      <c r="R290" s="174">
        <f>R291+R304+R313</f>
        <v>7.7500800000000009E-2</v>
      </c>
      <c r="S290" s="173"/>
      <c r="T290" s="175">
        <f>T291+T304+T313</f>
        <v>0</v>
      </c>
      <c r="AR290" s="176" t="s">
        <v>82</v>
      </c>
      <c r="AT290" s="177" t="s">
        <v>71</v>
      </c>
      <c r="AU290" s="177" t="s">
        <v>72</v>
      </c>
      <c r="AY290" s="176" t="s">
        <v>120</v>
      </c>
      <c r="BK290" s="178">
        <f>BK291+BK304+BK313</f>
        <v>0</v>
      </c>
    </row>
    <row r="291" spans="1:65" s="12" customFormat="1" ht="22.9" customHeight="1">
      <c r="B291" s="165"/>
      <c r="C291" s="166"/>
      <c r="D291" s="167" t="s">
        <v>71</v>
      </c>
      <c r="E291" s="179" t="s">
        <v>409</v>
      </c>
      <c r="F291" s="179" t="s">
        <v>410</v>
      </c>
      <c r="G291" s="166"/>
      <c r="H291" s="166"/>
      <c r="I291" s="169"/>
      <c r="J291" s="180">
        <f>BK291</f>
        <v>0</v>
      </c>
      <c r="K291" s="166"/>
      <c r="L291" s="171"/>
      <c r="M291" s="172"/>
      <c r="N291" s="173"/>
      <c r="O291" s="173"/>
      <c r="P291" s="174">
        <f>SUM(P292:P303)</f>
        <v>0</v>
      </c>
      <c r="Q291" s="173"/>
      <c r="R291" s="174">
        <f>SUM(R292:R303)</f>
        <v>8.7360000000000007E-3</v>
      </c>
      <c r="S291" s="173"/>
      <c r="T291" s="175">
        <f>SUM(T292:T303)</f>
        <v>0</v>
      </c>
      <c r="AR291" s="176" t="s">
        <v>82</v>
      </c>
      <c r="AT291" s="177" t="s">
        <v>71</v>
      </c>
      <c r="AU291" s="177" t="s">
        <v>80</v>
      </c>
      <c r="AY291" s="176" t="s">
        <v>120</v>
      </c>
      <c r="BK291" s="178">
        <f>SUM(BK292:BK303)</f>
        <v>0</v>
      </c>
    </row>
    <row r="292" spans="1:65" s="2" customFormat="1" ht="24.2" customHeight="1">
      <c r="A292" s="33"/>
      <c r="B292" s="34"/>
      <c r="C292" s="181" t="s">
        <v>411</v>
      </c>
      <c r="D292" s="181" t="s">
        <v>122</v>
      </c>
      <c r="E292" s="182" t="s">
        <v>412</v>
      </c>
      <c r="F292" s="183" t="s">
        <v>413</v>
      </c>
      <c r="G292" s="184" t="s">
        <v>136</v>
      </c>
      <c r="H292" s="185">
        <v>10.4</v>
      </c>
      <c r="I292" s="186"/>
      <c r="J292" s="187">
        <f>ROUND(I292*H292,2)</f>
        <v>0</v>
      </c>
      <c r="K292" s="183" t="s">
        <v>126</v>
      </c>
      <c r="L292" s="38"/>
      <c r="M292" s="188" t="s">
        <v>1</v>
      </c>
      <c r="N292" s="189" t="s">
        <v>37</v>
      </c>
      <c r="O292" s="70"/>
      <c r="P292" s="190">
        <f>O292*H292</f>
        <v>0</v>
      </c>
      <c r="Q292" s="190">
        <v>4.0000000000000003E-5</v>
      </c>
      <c r="R292" s="190">
        <f>Q292*H292</f>
        <v>4.1600000000000003E-4</v>
      </c>
      <c r="S292" s="190">
        <v>0</v>
      </c>
      <c r="T292" s="191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2" t="s">
        <v>221</v>
      </c>
      <c r="AT292" s="192" t="s">
        <v>122</v>
      </c>
      <c r="AU292" s="192" t="s">
        <v>82</v>
      </c>
      <c r="AY292" s="16" t="s">
        <v>120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6" t="s">
        <v>80</v>
      </c>
      <c r="BK292" s="193">
        <f>ROUND(I292*H292,2)</f>
        <v>0</v>
      </c>
      <c r="BL292" s="16" t="s">
        <v>221</v>
      </c>
      <c r="BM292" s="192" t="s">
        <v>414</v>
      </c>
    </row>
    <row r="293" spans="1:65" s="2" customFormat="1">
      <c r="A293" s="33"/>
      <c r="B293" s="34"/>
      <c r="C293" s="35"/>
      <c r="D293" s="194" t="s">
        <v>129</v>
      </c>
      <c r="E293" s="35"/>
      <c r="F293" s="195" t="s">
        <v>415</v>
      </c>
      <c r="G293" s="35"/>
      <c r="H293" s="35"/>
      <c r="I293" s="196"/>
      <c r="J293" s="35"/>
      <c r="K293" s="35"/>
      <c r="L293" s="38"/>
      <c r="M293" s="197"/>
      <c r="N293" s="198"/>
      <c r="O293" s="70"/>
      <c r="P293" s="70"/>
      <c r="Q293" s="70"/>
      <c r="R293" s="70"/>
      <c r="S293" s="70"/>
      <c r="T293" s="71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6" t="s">
        <v>129</v>
      </c>
      <c r="AU293" s="16" t="s">
        <v>82</v>
      </c>
    </row>
    <row r="294" spans="1:65" s="13" customFormat="1">
      <c r="B294" s="199"/>
      <c r="C294" s="200"/>
      <c r="D294" s="201" t="s">
        <v>131</v>
      </c>
      <c r="E294" s="202" t="s">
        <v>1</v>
      </c>
      <c r="F294" s="203" t="s">
        <v>345</v>
      </c>
      <c r="G294" s="200"/>
      <c r="H294" s="202" t="s">
        <v>1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131</v>
      </c>
      <c r="AU294" s="209" t="s">
        <v>82</v>
      </c>
      <c r="AV294" s="13" t="s">
        <v>80</v>
      </c>
      <c r="AW294" s="13" t="s">
        <v>29</v>
      </c>
      <c r="AX294" s="13" t="s">
        <v>72</v>
      </c>
      <c r="AY294" s="209" t="s">
        <v>120</v>
      </c>
    </row>
    <row r="295" spans="1:65" s="14" customFormat="1">
      <c r="B295" s="210"/>
      <c r="C295" s="211"/>
      <c r="D295" s="201" t="s">
        <v>131</v>
      </c>
      <c r="E295" s="212" t="s">
        <v>1</v>
      </c>
      <c r="F295" s="213" t="s">
        <v>346</v>
      </c>
      <c r="G295" s="211"/>
      <c r="H295" s="214">
        <v>10.4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131</v>
      </c>
      <c r="AU295" s="220" t="s">
        <v>82</v>
      </c>
      <c r="AV295" s="14" t="s">
        <v>82</v>
      </c>
      <c r="AW295" s="14" t="s">
        <v>29</v>
      </c>
      <c r="AX295" s="14" t="s">
        <v>72</v>
      </c>
      <c r="AY295" s="220" t="s">
        <v>120</v>
      </c>
    </row>
    <row r="296" spans="1:65" s="2" customFormat="1" ht="24.2" customHeight="1">
      <c r="A296" s="33"/>
      <c r="B296" s="34"/>
      <c r="C296" s="221" t="s">
        <v>416</v>
      </c>
      <c r="D296" s="221" t="s">
        <v>178</v>
      </c>
      <c r="E296" s="222" t="s">
        <v>417</v>
      </c>
      <c r="F296" s="223" t="s">
        <v>418</v>
      </c>
      <c r="G296" s="224" t="s">
        <v>136</v>
      </c>
      <c r="H296" s="225">
        <v>11.44</v>
      </c>
      <c r="I296" s="226"/>
      <c r="J296" s="227">
        <f>ROUND(I296*H296,2)</f>
        <v>0</v>
      </c>
      <c r="K296" s="223" t="s">
        <v>126</v>
      </c>
      <c r="L296" s="228"/>
      <c r="M296" s="229" t="s">
        <v>1</v>
      </c>
      <c r="N296" s="230" t="s">
        <v>37</v>
      </c>
      <c r="O296" s="70"/>
      <c r="P296" s="190">
        <f>O296*H296</f>
        <v>0</v>
      </c>
      <c r="Q296" s="190">
        <v>2.9999999999999997E-4</v>
      </c>
      <c r="R296" s="190">
        <f>Q296*H296</f>
        <v>3.4319999999999997E-3</v>
      </c>
      <c r="S296" s="190">
        <v>0</v>
      </c>
      <c r="T296" s="191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2" t="s">
        <v>302</v>
      </c>
      <c r="AT296" s="192" t="s">
        <v>178</v>
      </c>
      <c r="AU296" s="192" t="s">
        <v>82</v>
      </c>
      <c r="AY296" s="16" t="s">
        <v>120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6" t="s">
        <v>80</v>
      </c>
      <c r="BK296" s="193">
        <f>ROUND(I296*H296,2)</f>
        <v>0</v>
      </c>
      <c r="BL296" s="16" t="s">
        <v>221</v>
      </c>
      <c r="BM296" s="192" t="s">
        <v>419</v>
      </c>
    </row>
    <row r="297" spans="1:65" s="14" customFormat="1">
      <c r="B297" s="210"/>
      <c r="C297" s="211"/>
      <c r="D297" s="201" t="s">
        <v>131</v>
      </c>
      <c r="E297" s="211"/>
      <c r="F297" s="213" t="s">
        <v>420</v>
      </c>
      <c r="G297" s="211"/>
      <c r="H297" s="214">
        <v>11.44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131</v>
      </c>
      <c r="AU297" s="220" t="s">
        <v>82</v>
      </c>
      <c r="AV297" s="14" t="s">
        <v>82</v>
      </c>
      <c r="AW297" s="14" t="s">
        <v>4</v>
      </c>
      <c r="AX297" s="14" t="s">
        <v>80</v>
      </c>
      <c r="AY297" s="220" t="s">
        <v>120</v>
      </c>
    </row>
    <row r="298" spans="1:65" s="2" customFormat="1" ht="24.2" customHeight="1">
      <c r="A298" s="33"/>
      <c r="B298" s="34"/>
      <c r="C298" s="181" t="s">
        <v>421</v>
      </c>
      <c r="D298" s="181" t="s">
        <v>122</v>
      </c>
      <c r="E298" s="182" t="s">
        <v>422</v>
      </c>
      <c r="F298" s="183" t="s">
        <v>423</v>
      </c>
      <c r="G298" s="184" t="s">
        <v>136</v>
      </c>
      <c r="H298" s="185">
        <v>10.4</v>
      </c>
      <c r="I298" s="186"/>
      <c r="J298" s="187">
        <f>ROUND(I298*H298,2)</f>
        <v>0</v>
      </c>
      <c r="K298" s="183" t="s">
        <v>126</v>
      </c>
      <c r="L298" s="38"/>
      <c r="M298" s="188" t="s">
        <v>1</v>
      </c>
      <c r="N298" s="189" t="s">
        <v>37</v>
      </c>
      <c r="O298" s="70"/>
      <c r="P298" s="190">
        <f>O298*H298</f>
        <v>0</v>
      </c>
      <c r="Q298" s="190">
        <v>4.6999999999999999E-4</v>
      </c>
      <c r="R298" s="190">
        <f>Q298*H298</f>
        <v>4.888E-3</v>
      </c>
      <c r="S298" s="190">
        <v>0</v>
      </c>
      <c r="T298" s="191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92" t="s">
        <v>221</v>
      </c>
      <c r="AT298" s="192" t="s">
        <v>122</v>
      </c>
      <c r="AU298" s="192" t="s">
        <v>82</v>
      </c>
      <c r="AY298" s="16" t="s">
        <v>120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6" t="s">
        <v>80</v>
      </c>
      <c r="BK298" s="193">
        <f>ROUND(I298*H298,2)</f>
        <v>0</v>
      </c>
      <c r="BL298" s="16" t="s">
        <v>221</v>
      </c>
      <c r="BM298" s="192" t="s">
        <v>424</v>
      </c>
    </row>
    <row r="299" spans="1:65" s="2" customFormat="1">
      <c r="A299" s="33"/>
      <c r="B299" s="34"/>
      <c r="C299" s="35"/>
      <c r="D299" s="194" t="s">
        <v>129</v>
      </c>
      <c r="E299" s="35"/>
      <c r="F299" s="195" t="s">
        <v>425</v>
      </c>
      <c r="G299" s="35"/>
      <c r="H299" s="35"/>
      <c r="I299" s="196"/>
      <c r="J299" s="35"/>
      <c r="K299" s="35"/>
      <c r="L299" s="38"/>
      <c r="M299" s="197"/>
      <c r="N299" s="198"/>
      <c r="O299" s="70"/>
      <c r="P299" s="70"/>
      <c r="Q299" s="70"/>
      <c r="R299" s="70"/>
      <c r="S299" s="70"/>
      <c r="T299" s="71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6" t="s">
        <v>129</v>
      </c>
      <c r="AU299" s="16" t="s">
        <v>82</v>
      </c>
    </row>
    <row r="300" spans="1:65" s="13" customFormat="1">
      <c r="B300" s="199"/>
      <c r="C300" s="200"/>
      <c r="D300" s="201" t="s">
        <v>131</v>
      </c>
      <c r="E300" s="202" t="s">
        <v>1</v>
      </c>
      <c r="F300" s="203" t="s">
        <v>345</v>
      </c>
      <c r="G300" s="200"/>
      <c r="H300" s="202" t="s">
        <v>1</v>
      </c>
      <c r="I300" s="204"/>
      <c r="J300" s="200"/>
      <c r="K300" s="200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131</v>
      </c>
      <c r="AU300" s="209" t="s">
        <v>82</v>
      </c>
      <c r="AV300" s="13" t="s">
        <v>80</v>
      </c>
      <c r="AW300" s="13" t="s">
        <v>29</v>
      </c>
      <c r="AX300" s="13" t="s">
        <v>72</v>
      </c>
      <c r="AY300" s="209" t="s">
        <v>120</v>
      </c>
    </row>
    <row r="301" spans="1:65" s="14" customFormat="1">
      <c r="B301" s="210"/>
      <c r="C301" s="211"/>
      <c r="D301" s="201" t="s">
        <v>131</v>
      </c>
      <c r="E301" s="212" t="s">
        <v>1</v>
      </c>
      <c r="F301" s="213" t="s">
        <v>346</v>
      </c>
      <c r="G301" s="211"/>
      <c r="H301" s="214">
        <v>10.4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131</v>
      </c>
      <c r="AU301" s="220" t="s">
        <v>82</v>
      </c>
      <c r="AV301" s="14" t="s">
        <v>82</v>
      </c>
      <c r="AW301" s="14" t="s">
        <v>29</v>
      </c>
      <c r="AX301" s="14" t="s">
        <v>72</v>
      </c>
      <c r="AY301" s="220" t="s">
        <v>120</v>
      </c>
    </row>
    <row r="302" spans="1:65" s="2" customFormat="1" ht="24.2" customHeight="1">
      <c r="A302" s="33"/>
      <c r="B302" s="34"/>
      <c r="C302" s="181" t="s">
        <v>426</v>
      </c>
      <c r="D302" s="181" t="s">
        <v>122</v>
      </c>
      <c r="E302" s="182" t="s">
        <v>427</v>
      </c>
      <c r="F302" s="183" t="s">
        <v>428</v>
      </c>
      <c r="G302" s="184" t="s">
        <v>429</v>
      </c>
      <c r="H302" s="231"/>
      <c r="I302" s="186"/>
      <c r="J302" s="187">
        <f>ROUND(I302*H302,2)</f>
        <v>0</v>
      </c>
      <c r="K302" s="183" t="s">
        <v>126</v>
      </c>
      <c r="L302" s="38"/>
      <c r="M302" s="188" t="s">
        <v>1</v>
      </c>
      <c r="N302" s="189" t="s">
        <v>37</v>
      </c>
      <c r="O302" s="70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2" t="s">
        <v>221</v>
      </c>
      <c r="AT302" s="192" t="s">
        <v>122</v>
      </c>
      <c r="AU302" s="192" t="s">
        <v>82</v>
      </c>
      <c r="AY302" s="16" t="s">
        <v>120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6" t="s">
        <v>80</v>
      </c>
      <c r="BK302" s="193">
        <f>ROUND(I302*H302,2)</f>
        <v>0</v>
      </c>
      <c r="BL302" s="16" t="s">
        <v>221</v>
      </c>
      <c r="BM302" s="192" t="s">
        <v>430</v>
      </c>
    </row>
    <row r="303" spans="1:65" s="2" customFormat="1">
      <c r="A303" s="33"/>
      <c r="B303" s="34"/>
      <c r="C303" s="35"/>
      <c r="D303" s="194" t="s">
        <v>129</v>
      </c>
      <c r="E303" s="35"/>
      <c r="F303" s="195" t="s">
        <v>431</v>
      </c>
      <c r="G303" s="35"/>
      <c r="H303" s="35"/>
      <c r="I303" s="196"/>
      <c r="J303" s="35"/>
      <c r="K303" s="35"/>
      <c r="L303" s="38"/>
      <c r="M303" s="197"/>
      <c r="N303" s="198"/>
      <c r="O303" s="70"/>
      <c r="P303" s="70"/>
      <c r="Q303" s="70"/>
      <c r="R303" s="70"/>
      <c r="S303" s="70"/>
      <c r="T303" s="71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6" t="s">
        <v>129</v>
      </c>
      <c r="AU303" s="16" t="s">
        <v>82</v>
      </c>
    </row>
    <row r="304" spans="1:65" s="12" customFormat="1" ht="22.9" customHeight="1">
      <c r="B304" s="165"/>
      <c r="C304" s="166"/>
      <c r="D304" s="167" t="s">
        <v>71</v>
      </c>
      <c r="E304" s="179" t="s">
        <v>432</v>
      </c>
      <c r="F304" s="179" t="s">
        <v>433</v>
      </c>
      <c r="G304" s="166"/>
      <c r="H304" s="166"/>
      <c r="I304" s="169"/>
      <c r="J304" s="180">
        <f>BK304</f>
        <v>0</v>
      </c>
      <c r="K304" s="166"/>
      <c r="L304" s="171"/>
      <c r="M304" s="172"/>
      <c r="N304" s="173"/>
      <c r="O304" s="173"/>
      <c r="P304" s="174">
        <f>SUM(P305:P312)</f>
        <v>0</v>
      </c>
      <c r="Q304" s="173"/>
      <c r="R304" s="174">
        <f>SUM(R305:R312)</f>
        <v>6.8764800000000001E-2</v>
      </c>
      <c r="S304" s="173"/>
      <c r="T304" s="175">
        <f>SUM(T305:T312)</f>
        <v>0</v>
      </c>
      <c r="AR304" s="176" t="s">
        <v>82</v>
      </c>
      <c r="AT304" s="177" t="s">
        <v>71</v>
      </c>
      <c r="AU304" s="177" t="s">
        <v>80</v>
      </c>
      <c r="AY304" s="176" t="s">
        <v>120</v>
      </c>
      <c r="BK304" s="178">
        <f>SUM(BK305:BK312)</f>
        <v>0</v>
      </c>
    </row>
    <row r="305" spans="1:65" s="2" customFormat="1" ht="24.2" customHeight="1">
      <c r="A305" s="33"/>
      <c r="B305" s="34"/>
      <c r="C305" s="181" t="s">
        <v>434</v>
      </c>
      <c r="D305" s="181" t="s">
        <v>122</v>
      </c>
      <c r="E305" s="182" t="s">
        <v>435</v>
      </c>
      <c r="F305" s="183" t="s">
        <v>436</v>
      </c>
      <c r="G305" s="184" t="s">
        <v>136</v>
      </c>
      <c r="H305" s="185">
        <v>10.4</v>
      </c>
      <c r="I305" s="186"/>
      <c r="J305" s="187">
        <f>ROUND(I305*H305,2)</f>
        <v>0</v>
      </c>
      <c r="K305" s="183" t="s">
        <v>126</v>
      </c>
      <c r="L305" s="38"/>
      <c r="M305" s="188" t="s">
        <v>1</v>
      </c>
      <c r="N305" s="189" t="s">
        <v>37</v>
      </c>
      <c r="O305" s="70"/>
      <c r="P305" s="190">
        <f>O305*H305</f>
        <v>0</v>
      </c>
      <c r="Q305" s="190">
        <v>6.0000000000000001E-3</v>
      </c>
      <c r="R305" s="190">
        <f>Q305*H305</f>
        <v>6.2400000000000004E-2</v>
      </c>
      <c r="S305" s="190">
        <v>0</v>
      </c>
      <c r="T305" s="191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92" t="s">
        <v>221</v>
      </c>
      <c r="AT305" s="192" t="s">
        <v>122</v>
      </c>
      <c r="AU305" s="192" t="s">
        <v>82</v>
      </c>
      <c r="AY305" s="16" t="s">
        <v>120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6" t="s">
        <v>80</v>
      </c>
      <c r="BK305" s="193">
        <f>ROUND(I305*H305,2)</f>
        <v>0</v>
      </c>
      <c r="BL305" s="16" t="s">
        <v>221</v>
      </c>
      <c r="BM305" s="192" t="s">
        <v>437</v>
      </c>
    </row>
    <row r="306" spans="1:65" s="2" customFormat="1">
      <c r="A306" s="33"/>
      <c r="B306" s="34"/>
      <c r="C306" s="35"/>
      <c r="D306" s="194" t="s">
        <v>129</v>
      </c>
      <c r="E306" s="35"/>
      <c r="F306" s="195" t="s">
        <v>438</v>
      </c>
      <c r="G306" s="35"/>
      <c r="H306" s="35"/>
      <c r="I306" s="196"/>
      <c r="J306" s="35"/>
      <c r="K306" s="35"/>
      <c r="L306" s="38"/>
      <c r="M306" s="197"/>
      <c r="N306" s="198"/>
      <c r="O306" s="70"/>
      <c r="P306" s="70"/>
      <c r="Q306" s="70"/>
      <c r="R306" s="70"/>
      <c r="S306" s="70"/>
      <c r="T306" s="71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6" t="s">
        <v>129</v>
      </c>
      <c r="AU306" s="16" t="s">
        <v>82</v>
      </c>
    </row>
    <row r="307" spans="1:65" s="13" customFormat="1">
      <c r="B307" s="199"/>
      <c r="C307" s="200"/>
      <c r="D307" s="201" t="s">
        <v>131</v>
      </c>
      <c r="E307" s="202" t="s">
        <v>1</v>
      </c>
      <c r="F307" s="203" t="s">
        <v>345</v>
      </c>
      <c r="G307" s="200"/>
      <c r="H307" s="202" t="s">
        <v>1</v>
      </c>
      <c r="I307" s="204"/>
      <c r="J307" s="200"/>
      <c r="K307" s="200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131</v>
      </c>
      <c r="AU307" s="209" t="s">
        <v>82</v>
      </c>
      <c r="AV307" s="13" t="s">
        <v>80</v>
      </c>
      <c r="AW307" s="13" t="s">
        <v>29</v>
      </c>
      <c r="AX307" s="13" t="s">
        <v>72</v>
      </c>
      <c r="AY307" s="209" t="s">
        <v>120</v>
      </c>
    </row>
    <row r="308" spans="1:65" s="14" customFormat="1">
      <c r="B308" s="210"/>
      <c r="C308" s="211"/>
      <c r="D308" s="201" t="s">
        <v>131</v>
      </c>
      <c r="E308" s="212" t="s">
        <v>1</v>
      </c>
      <c r="F308" s="213" t="s">
        <v>346</v>
      </c>
      <c r="G308" s="211"/>
      <c r="H308" s="214">
        <v>10.4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131</v>
      </c>
      <c r="AU308" s="220" t="s">
        <v>82</v>
      </c>
      <c r="AV308" s="14" t="s">
        <v>82</v>
      </c>
      <c r="AW308" s="14" t="s">
        <v>29</v>
      </c>
      <c r="AX308" s="14" t="s">
        <v>72</v>
      </c>
      <c r="AY308" s="220" t="s">
        <v>120</v>
      </c>
    </row>
    <row r="309" spans="1:65" s="2" customFormat="1" ht="24.2" customHeight="1">
      <c r="A309" s="33"/>
      <c r="B309" s="34"/>
      <c r="C309" s="221" t="s">
        <v>439</v>
      </c>
      <c r="D309" s="221" t="s">
        <v>178</v>
      </c>
      <c r="E309" s="222" t="s">
        <v>440</v>
      </c>
      <c r="F309" s="223" t="s">
        <v>441</v>
      </c>
      <c r="G309" s="224" t="s">
        <v>136</v>
      </c>
      <c r="H309" s="225">
        <v>10.608000000000001</v>
      </c>
      <c r="I309" s="226"/>
      <c r="J309" s="227">
        <f>ROUND(I309*H309,2)</f>
        <v>0</v>
      </c>
      <c r="K309" s="223" t="s">
        <v>126</v>
      </c>
      <c r="L309" s="228"/>
      <c r="M309" s="229" t="s">
        <v>1</v>
      </c>
      <c r="N309" s="230" t="s">
        <v>37</v>
      </c>
      <c r="O309" s="70"/>
      <c r="P309" s="190">
        <f>O309*H309</f>
        <v>0</v>
      </c>
      <c r="Q309" s="190">
        <v>5.9999999999999995E-4</v>
      </c>
      <c r="R309" s="190">
        <f>Q309*H309</f>
        <v>6.3647999999999995E-3</v>
      </c>
      <c r="S309" s="190">
        <v>0</v>
      </c>
      <c r="T309" s="191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92" t="s">
        <v>302</v>
      </c>
      <c r="AT309" s="192" t="s">
        <v>178</v>
      </c>
      <c r="AU309" s="192" t="s">
        <v>82</v>
      </c>
      <c r="AY309" s="16" t="s">
        <v>120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6" t="s">
        <v>80</v>
      </c>
      <c r="BK309" s="193">
        <f>ROUND(I309*H309,2)</f>
        <v>0</v>
      </c>
      <c r="BL309" s="16" t="s">
        <v>221</v>
      </c>
      <c r="BM309" s="192" t="s">
        <v>442</v>
      </c>
    </row>
    <row r="310" spans="1:65" s="14" customFormat="1">
      <c r="B310" s="210"/>
      <c r="C310" s="211"/>
      <c r="D310" s="201" t="s">
        <v>131</v>
      </c>
      <c r="E310" s="211"/>
      <c r="F310" s="213" t="s">
        <v>443</v>
      </c>
      <c r="G310" s="211"/>
      <c r="H310" s="214">
        <v>10.608000000000001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131</v>
      </c>
      <c r="AU310" s="220" t="s">
        <v>82</v>
      </c>
      <c r="AV310" s="14" t="s">
        <v>82</v>
      </c>
      <c r="AW310" s="14" t="s">
        <v>4</v>
      </c>
      <c r="AX310" s="14" t="s">
        <v>80</v>
      </c>
      <c r="AY310" s="220" t="s">
        <v>120</v>
      </c>
    </row>
    <row r="311" spans="1:65" s="2" customFormat="1" ht="24.2" customHeight="1">
      <c r="A311" s="33"/>
      <c r="B311" s="34"/>
      <c r="C311" s="181" t="s">
        <v>444</v>
      </c>
      <c r="D311" s="181" t="s">
        <v>122</v>
      </c>
      <c r="E311" s="182" t="s">
        <v>445</v>
      </c>
      <c r="F311" s="183" t="s">
        <v>446</v>
      </c>
      <c r="G311" s="184" t="s">
        <v>429</v>
      </c>
      <c r="H311" s="231"/>
      <c r="I311" s="186"/>
      <c r="J311" s="187">
        <f>ROUND(I311*H311,2)</f>
        <v>0</v>
      </c>
      <c r="K311" s="183" t="s">
        <v>126</v>
      </c>
      <c r="L311" s="38"/>
      <c r="M311" s="188" t="s">
        <v>1</v>
      </c>
      <c r="N311" s="189" t="s">
        <v>37</v>
      </c>
      <c r="O311" s="70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92" t="s">
        <v>221</v>
      </c>
      <c r="AT311" s="192" t="s">
        <v>122</v>
      </c>
      <c r="AU311" s="192" t="s">
        <v>82</v>
      </c>
      <c r="AY311" s="16" t="s">
        <v>120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6" t="s">
        <v>80</v>
      </c>
      <c r="BK311" s="193">
        <f>ROUND(I311*H311,2)</f>
        <v>0</v>
      </c>
      <c r="BL311" s="16" t="s">
        <v>221</v>
      </c>
      <c r="BM311" s="192" t="s">
        <v>447</v>
      </c>
    </row>
    <row r="312" spans="1:65" s="2" customFormat="1">
      <c r="A312" s="33"/>
      <c r="B312" s="34"/>
      <c r="C312" s="35"/>
      <c r="D312" s="194" t="s">
        <v>129</v>
      </c>
      <c r="E312" s="35"/>
      <c r="F312" s="195" t="s">
        <v>448</v>
      </c>
      <c r="G312" s="35"/>
      <c r="H312" s="35"/>
      <c r="I312" s="196"/>
      <c r="J312" s="35"/>
      <c r="K312" s="35"/>
      <c r="L312" s="38"/>
      <c r="M312" s="197"/>
      <c r="N312" s="198"/>
      <c r="O312" s="70"/>
      <c r="P312" s="70"/>
      <c r="Q312" s="70"/>
      <c r="R312" s="70"/>
      <c r="S312" s="70"/>
      <c r="T312" s="71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T312" s="16" t="s">
        <v>129</v>
      </c>
      <c r="AU312" s="16" t="s">
        <v>82</v>
      </c>
    </row>
    <row r="313" spans="1:65" s="12" customFormat="1" ht="22.9" customHeight="1">
      <c r="B313" s="165"/>
      <c r="C313" s="166"/>
      <c r="D313" s="167" t="s">
        <v>71</v>
      </c>
      <c r="E313" s="179" t="s">
        <v>449</v>
      </c>
      <c r="F313" s="179" t="s">
        <v>450</v>
      </c>
      <c r="G313" s="166"/>
      <c r="H313" s="166"/>
      <c r="I313" s="169"/>
      <c r="J313" s="180">
        <f>BK313</f>
        <v>0</v>
      </c>
      <c r="K313" s="166"/>
      <c r="L313" s="171"/>
      <c r="M313" s="172"/>
      <c r="N313" s="173"/>
      <c r="O313" s="173"/>
      <c r="P313" s="174">
        <f>SUM(P314:P321)</f>
        <v>0</v>
      </c>
      <c r="Q313" s="173"/>
      <c r="R313" s="174">
        <f>SUM(R314:R321)</f>
        <v>0</v>
      </c>
      <c r="S313" s="173"/>
      <c r="T313" s="175">
        <f>SUM(T314:T321)</f>
        <v>0</v>
      </c>
      <c r="AR313" s="176" t="s">
        <v>82</v>
      </c>
      <c r="AT313" s="177" t="s">
        <v>71</v>
      </c>
      <c r="AU313" s="177" t="s">
        <v>80</v>
      </c>
      <c r="AY313" s="176" t="s">
        <v>120</v>
      </c>
      <c r="BK313" s="178">
        <f>SUM(BK314:BK321)</f>
        <v>0</v>
      </c>
    </row>
    <row r="314" spans="1:65" s="2" customFormat="1" ht="16.5" customHeight="1">
      <c r="A314" s="33"/>
      <c r="B314" s="34"/>
      <c r="C314" s="181" t="s">
        <v>451</v>
      </c>
      <c r="D314" s="181" t="s">
        <v>122</v>
      </c>
      <c r="E314" s="182" t="s">
        <v>452</v>
      </c>
      <c r="F314" s="183" t="s">
        <v>453</v>
      </c>
      <c r="G314" s="184" t="s">
        <v>241</v>
      </c>
      <c r="H314" s="185">
        <v>3</v>
      </c>
      <c r="I314" s="186"/>
      <c r="J314" s="187">
        <f>ROUND(I314*H314,2)</f>
        <v>0</v>
      </c>
      <c r="K314" s="183" t="s">
        <v>126</v>
      </c>
      <c r="L314" s="38"/>
      <c r="M314" s="188" t="s">
        <v>1</v>
      </c>
      <c r="N314" s="189" t="s">
        <v>37</v>
      </c>
      <c r="O314" s="70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2" t="s">
        <v>221</v>
      </c>
      <c r="AT314" s="192" t="s">
        <v>122</v>
      </c>
      <c r="AU314" s="192" t="s">
        <v>82</v>
      </c>
      <c r="AY314" s="16" t="s">
        <v>120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6" t="s">
        <v>80</v>
      </c>
      <c r="BK314" s="193">
        <f>ROUND(I314*H314,2)</f>
        <v>0</v>
      </c>
      <c r="BL314" s="16" t="s">
        <v>221</v>
      </c>
      <c r="BM314" s="192" t="s">
        <v>454</v>
      </c>
    </row>
    <row r="315" spans="1:65" s="2" customFormat="1">
      <c r="A315" s="33"/>
      <c r="B315" s="34"/>
      <c r="C315" s="35"/>
      <c r="D315" s="194" t="s">
        <v>129</v>
      </c>
      <c r="E315" s="35"/>
      <c r="F315" s="195" t="s">
        <v>455</v>
      </c>
      <c r="G315" s="35"/>
      <c r="H315" s="35"/>
      <c r="I315" s="196"/>
      <c r="J315" s="35"/>
      <c r="K315" s="35"/>
      <c r="L315" s="38"/>
      <c r="M315" s="197"/>
      <c r="N315" s="198"/>
      <c r="O315" s="70"/>
      <c r="P315" s="70"/>
      <c r="Q315" s="70"/>
      <c r="R315" s="70"/>
      <c r="S315" s="70"/>
      <c r="T315" s="71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6" t="s">
        <v>129</v>
      </c>
      <c r="AU315" s="16" t="s">
        <v>82</v>
      </c>
    </row>
    <row r="316" spans="1:65" s="13" customFormat="1">
      <c r="B316" s="199"/>
      <c r="C316" s="200"/>
      <c r="D316" s="201" t="s">
        <v>131</v>
      </c>
      <c r="E316" s="202" t="s">
        <v>1</v>
      </c>
      <c r="F316" s="203" t="s">
        <v>456</v>
      </c>
      <c r="G316" s="200"/>
      <c r="H316" s="202" t="s">
        <v>1</v>
      </c>
      <c r="I316" s="204"/>
      <c r="J316" s="200"/>
      <c r="K316" s="200"/>
      <c r="L316" s="205"/>
      <c r="M316" s="206"/>
      <c r="N316" s="207"/>
      <c r="O316" s="207"/>
      <c r="P316" s="207"/>
      <c r="Q316" s="207"/>
      <c r="R316" s="207"/>
      <c r="S316" s="207"/>
      <c r="T316" s="208"/>
      <c r="AT316" s="209" t="s">
        <v>131</v>
      </c>
      <c r="AU316" s="209" t="s">
        <v>82</v>
      </c>
      <c r="AV316" s="13" t="s">
        <v>80</v>
      </c>
      <c r="AW316" s="13" t="s">
        <v>29</v>
      </c>
      <c r="AX316" s="13" t="s">
        <v>72</v>
      </c>
      <c r="AY316" s="209" t="s">
        <v>120</v>
      </c>
    </row>
    <row r="317" spans="1:65" s="14" customFormat="1">
      <c r="B317" s="210"/>
      <c r="C317" s="211"/>
      <c r="D317" s="201" t="s">
        <v>131</v>
      </c>
      <c r="E317" s="212" t="s">
        <v>1</v>
      </c>
      <c r="F317" s="213" t="s">
        <v>362</v>
      </c>
      <c r="G317" s="211"/>
      <c r="H317" s="214">
        <v>3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131</v>
      </c>
      <c r="AU317" s="220" t="s">
        <v>82</v>
      </c>
      <c r="AV317" s="14" t="s">
        <v>82</v>
      </c>
      <c r="AW317" s="14" t="s">
        <v>29</v>
      </c>
      <c r="AX317" s="14" t="s">
        <v>72</v>
      </c>
      <c r="AY317" s="220" t="s">
        <v>120</v>
      </c>
    </row>
    <row r="318" spans="1:65" s="2" customFormat="1" ht="16.5" customHeight="1">
      <c r="A318" s="33"/>
      <c r="B318" s="34"/>
      <c r="C318" s="181" t="s">
        <v>457</v>
      </c>
      <c r="D318" s="181" t="s">
        <v>122</v>
      </c>
      <c r="E318" s="182" t="s">
        <v>458</v>
      </c>
      <c r="F318" s="183" t="s">
        <v>459</v>
      </c>
      <c r="G318" s="184" t="s">
        <v>271</v>
      </c>
      <c r="H318" s="185">
        <v>1</v>
      </c>
      <c r="I318" s="186"/>
      <c r="J318" s="187">
        <f>ROUND(I318*H318,2)</f>
        <v>0</v>
      </c>
      <c r="K318" s="183" t="s">
        <v>1</v>
      </c>
      <c r="L318" s="38"/>
      <c r="M318" s="188" t="s">
        <v>1</v>
      </c>
      <c r="N318" s="189" t="s">
        <v>37</v>
      </c>
      <c r="O318" s="70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92" t="s">
        <v>221</v>
      </c>
      <c r="AT318" s="192" t="s">
        <v>122</v>
      </c>
      <c r="AU318" s="192" t="s">
        <v>82</v>
      </c>
      <c r="AY318" s="16" t="s">
        <v>120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6" t="s">
        <v>80</v>
      </c>
      <c r="BK318" s="193">
        <f>ROUND(I318*H318,2)</f>
        <v>0</v>
      </c>
      <c r="BL318" s="16" t="s">
        <v>221</v>
      </c>
      <c r="BM318" s="192" t="s">
        <v>460</v>
      </c>
    </row>
    <row r="319" spans="1:65" s="14" customFormat="1">
      <c r="B319" s="210"/>
      <c r="C319" s="211"/>
      <c r="D319" s="201" t="s">
        <v>131</v>
      </c>
      <c r="E319" s="212" t="s">
        <v>1</v>
      </c>
      <c r="F319" s="213" t="s">
        <v>80</v>
      </c>
      <c r="G319" s="211"/>
      <c r="H319" s="214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131</v>
      </c>
      <c r="AU319" s="220" t="s">
        <v>82</v>
      </c>
      <c r="AV319" s="14" t="s">
        <v>82</v>
      </c>
      <c r="AW319" s="14" t="s">
        <v>29</v>
      </c>
      <c r="AX319" s="14" t="s">
        <v>72</v>
      </c>
      <c r="AY319" s="220" t="s">
        <v>120</v>
      </c>
    </row>
    <row r="320" spans="1:65" s="2" customFormat="1" ht="24.2" customHeight="1">
      <c r="A320" s="33"/>
      <c r="B320" s="34"/>
      <c r="C320" s="181" t="s">
        <v>461</v>
      </c>
      <c r="D320" s="181" t="s">
        <v>122</v>
      </c>
      <c r="E320" s="182" t="s">
        <v>462</v>
      </c>
      <c r="F320" s="183" t="s">
        <v>463</v>
      </c>
      <c r="G320" s="184" t="s">
        <v>429</v>
      </c>
      <c r="H320" s="231"/>
      <c r="I320" s="186"/>
      <c r="J320" s="187">
        <f>ROUND(I320*H320,2)</f>
        <v>0</v>
      </c>
      <c r="K320" s="183" t="s">
        <v>126</v>
      </c>
      <c r="L320" s="38"/>
      <c r="M320" s="188" t="s">
        <v>1</v>
      </c>
      <c r="N320" s="189" t="s">
        <v>37</v>
      </c>
      <c r="O320" s="70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2" t="s">
        <v>221</v>
      </c>
      <c r="AT320" s="192" t="s">
        <v>122</v>
      </c>
      <c r="AU320" s="192" t="s">
        <v>82</v>
      </c>
      <c r="AY320" s="16" t="s">
        <v>120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6" t="s">
        <v>80</v>
      </c>
      <c r="BK320" s="193">
        <f>ROUND(I320*H320,2)</f>
        <v>0</v>
      </c>
      <c r="BL320" s="16" t="s">
        <v>221</v>
      </c>
      <c r="BM320" s="192" t="s">
        <v>464</v>
      </c>
    </row>
    <row r="321" spans="1:65" s="2" customFormat="1">
      <c r="A321" s="33"/>
      <c r="B321" s="34"/>
      <c r="C321" s="35"/>
      <c r="D321" s="194" t="s">
        <v>129</v>
      </c>
      <c r="E321" s="35"/>
      <c r="F321" s="195" t="s">
        <v>465</v>
      </c>
      <c r="G321" s="35"/>
      <c r="H321" s="35"/>
      <c r="I321" s="196"/>
      <c r="J321" s="35"/>
      <c r="K321" s="35"/>
      <c r="L321" s="38"/>
      <c r="M321" s="197"/>
      <c r="N321" s="198"/>
      <c r="O321" s="70"/>
      <c r="P321" s="70"/>
      <c r="Q321" s="70"/>
      <c r="R321" s="70"/>
      <c r="S321" s="70"/>
      <c r="T321" s="71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6" t="s">
        <v>129</v>
      </c>
      <c r="AU321" s="16" t="s">
        <v>82</v>
      </c>
    </row>
    <row r="322" spans="1:65" s="12" customFormat="1" ht="25.9" customHeight="1">
      <c r="B322" s="165"/>
      <c r="C322" s="166"/>
      <c r="D322" s="167" t="s">
        <v>71</v>
      </c>
      <c r="E322" s="168" t="s">
        <v>466</v>
      </c>
      <c r="F322" s="168" t="s">
        <v>467</v>
      </c>
      <c r="G322" s="166"/>
      <c r="H322" s="166"/>
      <c r="I322" s="169"/>
      <c r="J322" s="170">
        <f>BK322</f>
        <v>0</v>
      </c>
      <c r="K322" s="166"/>
      <c r="L322" s="171"/>
      <c r="M322" s="172"/>
      <c r="N322" s="173"/>
      <c r="O322" s="173"/>
      <c r="P322" s="174">
        <f>P323</f>
        <v>0</v>
      </c>
      <c r="Q322" s="173"/>
      <c r="R322" s="174">
        <f>R323</f>
        <v>0</v>
      </c>
      <c r="S322" s="173"/>
      <c r="T322" s="175">
        <f>T323</f>
        <v>0</v>
      </c>
      <c r="AR322" s="176" t="s">
        <v>151</v>
      </c>
      <c r="AT322" s="177" t="s">
        <v>71</v>
      </c>
      <c r="AU322" s="177" t="s">
        <v>72</v>
      </c>
      <c r="AY322" s="176" t="s">
        <v>120</v>
      </c>
      <c r="BK322" s="178">
        <f>BK323</f>
        <v>0</v>
      </c>
    </row>
    <row r="323" spans="1:65" s="12" customFormat="1" ht="22.9" customHeight="1">
      <c r="B323" s="165"/>
      <c r="C323" s="166"/>
      <c r="D323" s="167" t="s">
        <v>71</v>
      </c>
      <c r="E323" s="179" t="s">
        <v>468</v>
      </c>
      <c r="F323" s="179" t="s">
        <v>469</v>
      </c>
      <c r="G323" s="166"/>
      <c r="H323" s="166"/>
      <c r="I323" s="169"/>
      <c r="J323" s="180">
        <f>BK323</f>
        <v>0</v>
      </c>
      <c r="K323" s="166"/>
      <c r="L323" s="171"/>
      <c r="M323" s="172"/>
      <c r="N323" s="173"/>
      <c r="O323" s="173"/>
      <c r="P323" s="174">
        <f>SUM(P324:P328)</f>
        <v>0</v>
      </c>
      <c r="Q323" s="173"/>
      <c r="R323" s="174">
        <f>SUM(R324:R328)</f>
        <v>0</v>
      </c>
      <c r="S323" s="173"/>
      <c r="T323" s="175">
        <f>SUM(T324:T328)</f>
        <v>0</v>
      </c>
      <c r="AR323" s="176" t="s">
        <v>151</v>
      </c>
      <c r="AT323" s="177" t="s">
        <v>71</v>
      </c>
      <c r="AU323" s="177" t="s">
        <v>80</v>
      </c>
      <c r="AY323" s="176" t="s">
        <v>120</v>
      </c>
      <c r="BK323" s="178">
        <f>SUM(BK324:BK328)</f>
        <v>0</v>
      </c>
    </row>
    <row r="324" spans="1:65" s="2" customFormat="1" ht="16.5" customHeight="1">
      <c r="A324" s="33"/>
      <c r="B324" s="34"/>
      <c r="C324" s="181" t="s">
        <v>470</v>
      </c>
      <c r="D324" s="181" t="s">
        <v>122</v>
      </c>
      <c r="E324" s="182" t="s">
        <v>471</v>
      </c>
      <c r="F324" s="183" t="s">
        <v>472</v>
      </c>
      <c r="G324" s="184" t="s">
        <v>330</v>
      </c>
      <c r="H324" s="185">
        <v>1</v>
      </c>
      <c r="I324" s="186"/>
      <c r="J324" s="187">
        <f>ROUND(I324*H324,2)</f>
        <v>0</v>
      </c>
      <c r="K324" s="183" t="s">
        <v>1</v>
      </c>
      <c r="L324" s="38"/>
      <c r="M324" s="188" t="s">
        <v>1</v>
      </c>
      <c r="N324" s="189" t="s">
        <v>37</v>
      </c>
      <c r="O324" s="70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92" t="s">
        <v>473</v>
      </c>
      <c r="AT324" s="192" t="s">
        <v>122</v>
      </c>
      <c r="AU324" s="192" t="s">
        <v>82</v>
      </c>
      <c r="AY324" s="16" t="s">
        <v>120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6" t="s">
        <v>80</v>
      </c>
      <c r="BK324" s="193">
        <f>ROUND(I324*H324,2)</f>
        <v>0</v>
      </c>
      <c r="BL324" s="16" t="s">
        <v>473</v>
      </c>
      <c r="BM324" s="192" t="s">
        <v>474</v>
      </c>
    </row>
    <row r="325" spans="1:65" s="2" customFormat="1" ht="16.5" customHeight="1">
      <c r="A325" s="33"/>
      <c r="B325" s="34"/>
      <c r="C325" s="181" t="s">
        <v>475</v>
      </c>
      <c r="D325" s="181" t="s">
        <v>122</v>
      </c>
      <c r="E325" s="182" t="s">
        <v>476</v>
      </c>
      <c r="F325" s="183" t="s">
        <v>477</v>
      </c>
      <c r="G325" s="184" t="s">
        <v>330</v>
      </c>
      <c r="H325" s="185">
        <v>1</v>
      </c>
      <c r="I325" s="186"/>
      <c r="J325" s="187">
        <f>ROUND(I325*H325,2)</f>
        <v>0</v>
      </c>
      <c r="K325" s="183" t="s">
        <v>1</v>
      </c>
      <c r="L325" s="38"/>
      <c r="M325" s="188" t="s">
        <v>1</v>
      </c>
      <c r="N325" s="189" t="s">
        <v>37</v>
      </c>
      <c r="O325" s="70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92" t="s">
        <v>473</v>
      </c>
      <c r="AT325" s="192" t="s">
        <v>122</v>
      </c>
      <c r="AU325" s="192" t="s">
        <v>82</v>
      </c>
      <c r="AY325" s="16" t="s">
        <v>120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6" t="s">
        <v>80</v>
      </c>
      <c r="BK325" s="193">
        <f>ROUND(I325*H325,2)</f>
        <v>0</v>
      </c>
      <c r="BL325" s="16" t="s">
        <v>473</v>
      </c>
      <c r="BM325" s="192" t="s">
        <v>478</v>
      </c>
    </row>
    <row r="326" spans="1:65" s="2" customFormat="1" ht="16.5" customHeight="1">
      <c r="A326" s="33"/>
      <c r="B326" s="34"/>
      <c r="C326" s="181" t="s">
        <v>479</v>
      </c>
      <c r="D326" s="181" t="s">
        <v>122</v>
      </c>
      <c r="E326" s="182" t="s">
        <v>480</v>
      </c>
      <c r="F326" s="183" t="s">
        <v>481</v>
      </c>
      <c r="G326" s="184" t="s">
        <v>330</v>
      </c>
      <c r="H326" s="185">
        <v>1</v>
      </c>
      <c r="I326" s="186"/>
      <c r="J326" s="187">
        <f>ROUND(I326*H326,2)</f>
        <v>0</v>
      </c>
      <c r="K326" s="183" t="s">
        <v>1</v>
      </c>
      <c r="L326" s="38"/>
      <c r="M326" s="188" t="s">
        <v>1</v>
      </c>
      <c r="N326" s="189" t="s">
        <v>37</v>
      </c>
      <c r="O326" s="70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92" t="s">
        <v>473</v>
      </c>
      <c r="AT326" s="192" t="s">
        <v>122</v>
      </c>
      <c r="AU326" s="192" t="s">
        <v>82</v>
      </c>
      <c r="AY326" s="16" t="s">
        <v>120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6" t="s">
        <v>80</v>
      </c>
      <c r="BK326" s="193">
        <f>ROUND(I326*H326,2)</f>
        <v>0</v>
      </c>
      <c r="BL326" s="16" t="s">
        <v>473</v>
      </c>
      <c r="BM326" s="192" t="s">
        <v>482</v>
      </c>
    </row>
    <row r="327" spans="1:65" s="2" customFormat="1" ht="16.5" customHeight="1">
      <c r="A327" s="33"/>
      <c r="B327" s="34"/>
      <c r="C327" s="181" t="s">
        <v>483</v>
      </c>
      <c r="D327" s="181" t="s">
        <v>122</v>
      </c>
      <c r="E327" s="182" t="s">
        <v>484</v>
      </c>
      <c r="F327" s="183" t="s">
        <v>485</v>
      </c>
      <c r="G327" s="184" t="s">
        <v>486</v>
      </c>
      <c r="H327" s="185">
        <v>6</v>
      </c>
      <c r="I327" s="186"/>
      <c r="J327" s="187">
        <f>ROUND(I327*H327,2)</f>
        <v>0</v>
      </c>
      <c r="K327" s="183" t="s">
        <v>1</v>
      </c>
      <c r="L327" s="38"/>
      <c r="M327" s="188" t="s">
        <v>1</v>
      </c>
      <c r="N327" s="189" t="s">
        <v>37</v>
      </c>
      <c r="O327" s="70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2" t="s">
        <v>127</v>
      </c>
      <c r="AT327" s="192" t="s">
        <v>122</v>
      </c>
      <c r="AU327" s="192" t="s">
        <v>82</v>
      </c>
      <c r="AY327" s="16" t="s">
        <v>120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6" t="s">
        <v>80</v>
      </c>
      <c r="BK327" s="193">
        <f>ROUND(I327*H327,2)</f>
        <v>0</v>
      </c>
      <c r="BL327" s="16" t="s">
        <v>127</v>
      </c>
      <c r="BM327" s="192" t="s">
        <v>487</v>
      </c>
    </row>
    <row r="328" spans="1:65" s="14" customFormat="1">
      <c r="B328" s="210"/>
      <c r="C328" s="211"/>
      <c r="D328" s="201" t="s">
        <v>131</v>
      </c>
      <c r="E328" s="212" t="s">
        <v>1</v>
      </c>
      <c r="F328" s="213" t="s">
        <v>157</v>
      </c>
      <c r="G328" s="211"/>
      <c r="H328" s="214">
        <v>6</v>
      </c>
      <c r="I328" s="215"/>
      <c r="J328" s="211"/>
      <c r="K328" s="211"/>
      <c r="L328" s="216"/>
      <c r="M328" s="232"/>
      <c r="N328" s="233"/>
      <c r="O328" s="233"/>
      <c r="P328" s="233"/>
      <c r="Q328" s="233"/>
      <c r="R328" s="233"/>
      <c r="S328" s="233"/>
      <c r="T328" s="234"/>
      <c r="AT328" s="220" t="s">
        <v>131</v>
      </c>
      <c r="AU328" s="220" t="s">
        <v>82</v>
      </c>
      <c r="AV328" s="14" t="s">
        <v>82</v>
      </c>
      <c r="AW328" s="14" t="s">
        <v>29</v>
      </c>
      <c r="AX328" s="14" t="s">
        <v>80</v>
      </c>
      <c r="AY328" s="220" t="s">
        <v>120</v>
      </c>
    </row>
    <row r="329" spans="1:65" s="2" customFormat="1" ht="6.95" customHeight="1">
      <c r="A329" s="33"/>
      <c r="B329" s="53"/>
      <c r="C329" s="54"/>
      <c r="D329" s="54"/>
      <c r="E329" s="54"/>
      <c r="F329" s="54"/>
      <c r="G329" s="54"/>
      <c r="H329" s="54"/>
      <c r="I329" s="54"/>
      <c r="J329" s="54"/>
      <c r="K329" s="54"/>
      <c r="L329" s="38"/>
      <c r="M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</row>
  </sheetData>
  <sheetProtection algorithmName="SHA-512" hashValue="G8RHKDbCNwaiYCnBuy2VKTauq3NkRVIw90GobFySuRNgMYPv5NZIdaRB9dtdOn2x/ewUzSpnl4wsv6uUHlounA==" saltValue="gWsFuscl0N19lgM6Cwa80XJJHBGgTfg+iUn0MCK23YYp0jy1XKO5s+rA4UOY34PyUEHOfOXok1c1w/xBkwRptg==" spinCount="100000" sheet="1" objects="1" scenarios="1" formatColumns="0" formatRows="0" autoFilter="0"/>
  <autoFilter ref="C129:K328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hyperlinks>
    <hyperlink ref="F134" r:id="rId1"/>
    <hyperlink ref="F138" r:id="rId2"/>
    <hyperlink ref="F142" r:id="rId3"/>
    <hyperlink ref="F144" r:id="rId4"/>
    <hyperlink ref="F149" r:id="rId5"/>
    <hyperlink ref="F152" r:id="rId6"/>
    <hyperlink ref="F156" r:id="rId7"/>
    <hyperlink ref="F159" r:id="rId8"/>
    <hyperlink ref="F166" r:id="rId9"/>
    <hyperlink ref="F172" r:id="rId10"/>
    <hyperlink ref="F178" r:id="rId11"/>
    <hyperlink ref="F183" r:id="rId12"/>
    <hyperlink ref="F187" r:id="rId13"/>
    <hyperlink ref="F192" r:id="rId14"/>
    <hyperlink ref="F196" r:id="rId15"/>
    <hyperlink ref="F200" r:id="rId16"/>
    <hyperlink ref="F207" r:id="rId17"/>
    <hyperlink ref="F210" r:id="rId18"/>
    <hyperlink ref="F215" r:id="rId19"/>
    <hyperlink ref="F226" r:id="rId20"/>
    <hyperlink ref="F231" r:id="rId21"/>
    <hyperlink ref="F238" r:id="rId22"/>
    <hyperlink ref="F243" r:id="rId23"/>
    <hyperlink ref="F248" r:id="rId24"/>
    <hyperlink ref="F257" r:id="rId25"/>
    <hyperlink ref="F261" r:id="rId26"/>
    <hyperlink ref="F265" r:id="rId27"/>
    <hyperlink ref="F269" r:id="rId28"/>
    <hyperlink ref="F273" r:id="rId29"/>
    <hyperlink ref="F275" r:id="rId30"/>
    <hyperlink ref="F277" r:id="rId31"/>
    <hyperlink ref="F280" r:id="rId32"/>
    <hyperlink ref="F282" r:id="rId33"/>
    <hyperlink ref="F285" r:id="rId34"/>
    <hyperlink ref="F287" r:id="rId35"/>
    <hyperlink ref="F289" r:id="rId36"/>
    <hyperlink ref="F293" r:id="rId37"/>
    <hyperlink ref="F299" r:id="rId38"/>
    <hyperlink ref="F303" r:id="rId39"/>
    <hyperlink ref="F306" r:id="rId40"/>
    <hyperlink ref="F312" r:id="rId41"/>
    <hyperlink ref="F315" r:id="rId42"/>
    <hyperlink ref="F321" r:id="rId4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D1_2 - Přípojka kanalizace</vt:lpstr>
      <vt:lpstr>'D1_2 - Přípojka kanalizace'!Názvy_tisku</vt:lpstr>
      <vt:lpstr>'Rekapitulace stavby'!Názvy_tisku</vt:lpstr>
      <vt:lpstr>'D1_2 - Přípojka kanalizace'!Oblast_tisku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Dostálová Karin</cp:lastModifiedBy>
  <dcterms:created xsi:type="dcterms:W3CDTF">2022-12-20T12:08:21Z</dcterms:created>
  <dcterms:modified xsi:type="dcterms:W3CDTF">2023-05-16T06:34:43Z</dcterms:modified>
</cp:coreProperties>
</file>