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77.1 - Stavební úpravy ko..." sheetId="2" r:id="rId2"/>
    <sheet name="77.2 - Veřejné osvětlení " sheetId="3" r:id="rId3"/>
    <sheet name="77.3 - VRN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'77.1 - Stavební úpravy ko...'!$C$86:$K$464</definedName>
    <definedName name="_xlnm.Print_Area" localSheetId="1">'77.1 - Stavební úpravy ko...'!$C$4:$J$39,'77.1 - Stavební úpravy ko...'!$C$45:$J$68,'77.1 - Stavební úpravy ko...'!$C$74:$J$464</definedName>
    <definedName name="_xlnm.Print_Titles" localSheetId="1">'77.1 - Stavební úpravy ko...'!$86:$86</definedName>
    <definedName name="_xlnm._FilterDatabase" localSheetId="2" hidden="1">'77.2 - Veřejné osvětlení '!$C$90:$K$268</definedName>
    <definedName name="_xlnm.Print_Area" localSheetId="2">'77.2 - Veřejné osvětlení '!$C$4:$J$39,'77.2 - Veřejné osvětlení '!$C$45:$J$72,'77.2 - Veřejné osvětlení '!$C$78:$J$268</definedName>
    <definedName name="_xlnm.Print_Titles" localSheetId="2">'77.2 - Veřejné osvětlení '!$90:$90</definedName>
    <definedName name="_xlnm._FilterDatabase" localSheetId="3" hidden="1">'77.3 - VRN'!$C$80:$K$96</definedName>
    <definedName name="_xlnm.Print_Area" localSheetId="3">'77.3 - VRN'!$C$4:$J$39,'77.3 - VRN'!$C$45:$J$62,'77.3 - VRN'!$C$68:$J$96</definedName>
    <definedName name="_xlnm.Print_Titles" localSheetId="3">'77.3 - VRN'!$80:$80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6"/>
  <c r="BH86"/>
  <c r="BG86"/>
  <c r="BF86"/>
  <c r="T86"/>
  <c r="R86"/>
  <c r="P86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78"/>
  <c r="J17"/>
  <c r="J12"/>
  <c r="J52"/>
  <c r="E7"/>
  <c r="E71"/>
  <c i="3" r="J37"/>
  <c r="J36"/>
  <c i="1" r="AY56"/>
  <c i="3" r="J35"/>
  <c i="1" r="AX56"/>
  <c i="3"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5"/>
  <c r="BH255"/>
  <c r="BG255"/>
  <c r="BF255"/>
  <c r="T255"/>
  <c r="R255"/>
  <c r="P255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3"/>
  <c r="BH243"/>
  <c r="BG243"/>
  <c r="BF243"/>
  <c r="T243"/>
  <c r="R243"/>
  <c r="P243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T148"/>
  <c r="R149"/>
  <c r="R148"/>
  <c r="P149"/>
  <c r="P148"/>
  <c r="BI145"/>
  <c r="BH145"/>
  <c r="BG145"/>
  <c r="BF145"/>
  <c r="T145"/>
  <c r="T144"/>
  <c r="R145"/>
  <c r="R144"/>
  <c r="P145"/>
  <c r="P144"/>
  <c r="BI142"/>
  <c r="BH142"/>
  <c r="BG142"/>
  <c r="BF142"/>
  <c r="T142"/>
  <c r="T141"/>
  <c r="R142"/>
  <c r="R141"/>
  <c r="P142"/>
  <c r="P141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0"/>
  <c r="BH120"/>
  <c r="BG120"/>
  <c r="BF120"/>
  <c r="T120"/>
  <c r="R120"/>
  <c r="P120"/>
  <c r="BI117"/>
  <c r="BH117"/>
  <c r="BG117"/>
  <c r="BF117"/>
  <c r="T117"/>
  <c r="R117"/>
  <c r="P117"/>
  <c r="BI115"/>
  <c r="BH115"/>
  <c r="BG115"/>
  <c r="BF115"/>
  <c r="T115"/>
  <c r="R115"/>
  <c r="P115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R96"/>
  <c r="P96"/>
  <c r="BI94"/>
  <c r="BH94"/>
  <c r="BG94"/>
  <c r="BF94"/>
  <c r="T94"/>
  <c r="R94"/>
  <c r="P94"/>
  <c r="J88"/>
  <c r="J87"/>
  <c r="F85"/>
  <c r="E83"/>
  <c r="J55"/>
  <c r="J54"/>
  <c r="F52"/>
  <c r="E50"/>
  <c r="J18"/>
  <c r="E18"/>
  <c r="F55"/>
  <c r="J17"/>
  <c r="J15"/>
  <c r="E15"/>
  <c r="F87"/>
  <c r="J14"/>
  <c r="J12"/>
  <c r="J85"/>
  <c r="E7"/>
  <c r="E81"/>
  <c i="2" r="J37"/>
  <c r="J36"/>
  <c i="1" r="AY55"/>
  <c i="2" r="J35"/>
  <c i="1" r="AX55"/>
  <c i="2" r="BI463"/>
  <c r="BH463"/>
  <c r="BG463"/>
  <c r="BF463"/>
  <c r="T463"/>
  <c r="R463"/>
  <c r="P463"/>
  <c r="BI461"/>
  <c r="BH461"/>
  <c r="BG461"/>
  <c r="BF461"/>
  <c r="T461"/>
  <c r="R461"/>
  <c r="P461"/>
  <c r="BI459"/>
  <c r="BH459"/>
  <c r="BG459"/>
  <c r="BF459"/>
  <c r="T459"/>
  <c r="R459"/>
  <c r="P459"/>
  <c r="BI456"/>
  <c r="BH456"/>
  <c r="BG456"/>
  <c r="BF456"/>
  <c r="T456"/>
  <c r="R456"/>
  <c r="P456"/>
  <c r="BI454"/>
  <c r="BH454"/>
  <c r="BG454"/>
  <c r="BF454"/>
  <c r="T454"/>
  <c r="R454"/>
  <c r="P454"/>
  <c r="BI452"/>
  <c r="BH452"/>
  <c r="BG452"/>
  <c r="BF452"/>
  <c r="T452"/>
  <c r="R452"/>
  <c r="P452"/>
  <c r="BI450"/>
  <c r="BH450"/>
  <c r="BG450"/>
  <c r="BF450"/>
  <c r="T450"/>
  <c r="R450"/>
  <c r="P450"/>
  <c r="BI448"/>
  <c r="BH448"/>
  <c r="BG448"/>
  <c r="BF448"/>
  <c r="T448"/>
  <c r="R448"/>
  <c r="P448"/>
  <c r="BI433"/>
  <c r="BH433"/>
  <c r="BG433"/>
  <c r="BF433"/>
  <c r="T433"/>
  <c r="R433"/>
  <c r="P433"/>
  <c r="BI431"/>
  <c r="BH431"/>
  <c r="BG431"/>
  <c r="BF431"/>
  <c r="T431"/>
  <c r="R431"/>
  <c r="P431"/>
  <c r="BI426"/>
  <c r="BH426"/>
  <c r="BG426"/>
  <c r="BF426"/>
  <c r="T426"/>
  <c r="R426"/>
  <c r="P426"/>
  <c r="BI424"/>
  <c r="BH424"/>
  <c r="BG424"/>
  <c r="BF424"/>
  <c r="T424"/>
  <c r="R424"/>
  <c r="P424"/>
  <c r="BI420"/>
  <c r="BH420"/>
  <c r="BG420"/>
  <c r="BF420"/>
  <c r="T420"/>
  <c r="R420"/>
  <c r="P420"/>
  <c r="BI417"/>
  <c r="BH417"/>
  <c r="BG417"/>
  <c r="BF417"/>
  <c r="T417"/>
  <c r="R417"/>
  <c r="P417"/>
  <c r="BI415"/>
  <c r="BH415"/>
  <c r="BG415"/>
  <c r="BF415"/>
  <c r="T415"/>
  <c r="R415"/>
  <c r="P415"/>
  <c r="BI413"/>
  <c r="BH413"/>
  <c r="BG413"/>
  <c r="BF413"/>
  <c r="T413"/>
  <c r="R413"/>
  <c r="P413"/>
  <c r="BI411"/>
  <c r="BH411"/>
  <c r="BG411"/>
  <c r="BF411"/>
  <c r="T411"/>
  <c r="R411"/>
  <c r="P411"/>
  <c r="BI409"/>
  <c r="BH409"/>
  <c r="BG409"/>
  <c r="BF409"/>
  <c r="T409"/>
  <c r="R409"/>
  <c r="P409"/>
  <c r="BI407"/>
  <c r="BH407"/>
  <c r="BG407"/>
  <c r="BF407"/>
  <c r="T407"/>
  <c r="R407"/>
  <c r="P407"/>
  <c r="BI405"/>
  <c r="BH405"/>
  <c r="BG405"/>
  <c r="BF405"/>
  <c r="T405"/>
  <c r="R405"/>
  <c r="P405"/>
  <c r="BI403"/>
  <c r="BH403"/>
  <c r="BG403"/>
  <c r="BF403"/>
  <c r="T403"/>
  <c r="R403"/>
  <c r="P403"/>
  <c r="BI400"/>
  <c r="BH400"/>
  <c r="BG400"/>
  <c r="BF400"/>
  <c r="T400"/>
  <c r="R400"/>
  <c r="P400"/>
  <c r="BI397"/>
  <c r="BH397"/>
  <c r="BG397"/>
  <c r="BF397"/>
  <c r="T397"/>
  <c r="R397"/>
  <c r="P397"/>
  <c r="BI395"/>
  <c r="BH395"/>
  <c r="BG395"/>
  <c r="BF395"/>
  <c r="T395"/>
  <c r="R395"/>
  <c r="P395"/>
  <c r="BI392"/>
  <c r="BH392"/>
  <c r="BG392"/>
  <c r="BF392"/>
  <c r="T392"/>
  <c r="R392"/>
  <c r="P392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82"/>
  <c r="BH382"/>
  <c r="BG382"/>
  <c r="BF382"/>
  <c r="T382"/>
  <c r="R382"/>
  <c r="P382"/>
  <c r="BI380"/>
  <c r="BH380"/>
  <c r="BG380"/>
  <c r="BF380"/>
  <c r="T380"/>
  <c r="R380"/>
  <c r="P380"/>
  <c r="BI377"/>
  <c r="BH377"/>
  <c r="BG377"/>
  <c r="BF377"/>
  <c r="T377"/>
  <c r="R377"/>
  <c r="P377"/>
  <c r="BI375"/>
  <c r="BH375"/>
  <c r="BG375"/>
  <c r="BF375"/>
  <c r="T375"/>
  <c r="R375"/>
  <c r="P375"/>
  <c r="BI372"/>
  <c r="BH372"/>
  <c r="BG372"/>
  <c r="BF372"/>
  <c r="T372"/>
  <c r="R372"/>
  <c r="P372"/>
  <c r="BI369"/>
  <c r="BH369"/>
  <c r="BG369"/>
  <c r="BF369"/>
  <c r="T369"/>
  <c r="R369"/>
  <c r="P369"/>
  <c r="BI366"/>
  <c r="BH366"/>
  <c r="BG366"/>
  <c r="BF366"/>
  <c r="T366"/>
  <c r="R366"/>
  <c r="P366"/>
  <c r="BI363"/>
  <c r="BH363"/>
  <c r="BG363"/>
  <c r="BF363"/>
  <c r="T363"/>
  <c r="R363"/>
  <c r="P363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3"/>
  <c r="BH343"/>
  <c r="BG343"/>
  <c r="BF343"/>
  <c r="T343"/>
  <c r="R343"/>
  <c r="P343"/>
  <c r="BI341"/>
  <c r="BH341"/>
  <c r="BG341"/>
  <c r="BF341"/>
  <c r="T341"/>
  <c r="R341"/>
  <c r="P341"/>
  <c r="BI338"/>
  <c r="BH338"/>
  <c r="BG338"/>
  <c r="BF338"/>
  <c r="T338"/>
  <c r="R338"/>
  <c r="P338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8"/>
  <c r="BH328"/>
  <c r="BG328"/>
  <c r="BF328"/>
  <c r="T328"/>
  <c r="R328"/>
  <c r="P328"/>
  <c r="BI326"/>
  <c r="BH326"/>
  <c r="BG326"/>
  <c r="BF326"/>
  <c r="T326"/>
  <c r="R326"/>
  <c r="P326"/>
  <c r="BI324"/>
  <c r="BH324"/>
  <c r="BG324"/>
  <c r="BF324"/>
  <c r="T324"/>
  <c r="R324"/>
  <c r="P324"/>
  <c r="BI322"/>
  <c r="BH322"/>
  <c r="BG322"/>
  <c r="BF322"/>
  <c r="T322"/>
  <c r="R322"/>
  <c r="P322"/>
  <c r="BI319"/>
  <c r="BH319"/>
  <c r="BG319"/>
  <c r="BF319"/>
  <c r="T319"/>
  <c r="R319"/>
  <c r="P319"/>
  <c r="BI317"/>
  <c r="BH317"/>
  <c r="BG317"/>
  <c r="BF317"/>
  <c r="T317"/>
  <c r="R317"/>
  <c r="P317"/>
  <c r="BI314"/>
  <c r="BH314"/>
  <c r="BG314"/>
  <c r="BF314"/>
  <c r="T314"/>
  <c r="R314"/>
  <c r="P314"/>
  <c r="BI311"/>
  <c r="BH311"/>
  <c r="BG311"/>
  <c r="BF311"/>
  <c r="T311"/>
  <c r="R311"/>
  <c r="P311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7"/>
  <c r="BH297"/>
  <c r="BG297"/>
  <c r="BF297"/>
  <c r="T297"/>
  <c r="R297"/>
  <c r="P297"/>
  <c r="BI294"/>
  <c r="BH294"/>
  <c r="BG294"/>
  <c r="BF294"/>
  <c r="T294"/>
  <c r="R294"/>
  <c r="P294"/>
  <c r="BI289"/>
  <c r="BH289"/>
  <c r="BG289"/>
  <c r="BF289"/>
  <c r="T289"/>
  <c r="R289"/>
  <c r="P289"/>
  <c r="BI287"/>
  <c r="BH287"/>
  <c r="BG287"/>
  <c r="BF287"/>
  <c r="T287"/>
  <c r="R287"/>
  <c r="P287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67"/>
  <c r="BH267"/>
  <c r="BG267"/>
  <c r="BF267"/>
  <c r="T267"/>
  <c r="R267"/>
  <c r="P267"/>
  <c r="BI263"/>
  <c r="BH263"/>
  <c r="BG263"/>
  <c r="BF263"/>
  <c r="T263"/>
  <c r="R263"/>
  <c r="P263"/>
  <c r="BI261"/>
  <c r="BH261"/>
  <c r="BG261"/>
  <c r="BF261"/>
  <c r="T261"/>
  <c r="R261"/>
  <c r="P261"/>
  <c r="BI257"/>
  <c r="BH257"/>
  <c r="BG257"/>
  <c r="BF257"/>
  <c r="T257"/>
  <c r="R257"/>
  <c r="P257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4"/>
  <c r="BH244"/>
  <c r="BG244"/>
  <c r="BF244"/>
  <c r="T244"/>
  <c r="R244"/>
  <c r="P244"/>
  <c r="BI234"/>
  <c r="BH234"/>
  <c r="BG234"/>
  <c r="BF234"/>
  <c r="T234"/>
  <c r="R234"/>
  <c r="P234"/>
  <c r="BI231"/>
  <c r="BH231"/>
  <c r="BG231"/>
  <c r="BF231"/>
  <c r="T231"/>
  <c r="R231"/>
  <c r="P231"/>
  <c r="BI229"/>
  <c r="BH229"/>
  <c r="BG229"/>
  <c r="BF229"/>
  <c r="T229"/>
  <c r="R229"/>
  <c r="P229"/>
  <c r="BI223"/>
  <c r="BH223"/>
  <c r="BG223"/>
  <c r="BF223"/>
  <c r="T223"/>
  <c r="R223"/>
  <c r="P223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29"/>
  <c r="BH129"/>
  <c r="BG129"/>
  <c r="BF129"/>
  <c r="T129"/>
  <c r="R129"/>
  <c r="P129"/>
  <c r="BI127"/>
  <c r="BH127"/>
  <c r="BG127"/>
  <c r="BF127"/>
  <c r="T127"/>
  <c r="R127"/>
  <c r="P127"/>
  <c r="BI121"/>
  <c r="BH121"/>
  <c r="BG121"/>
  <c r="BF121"/>
  <c r="T121"/>
  <c r="R121"/>
  <c r="P121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81"/>
  <c r="E7"/>
  <c r="E77"/>
  <c i="1" r="L50"/>
  <c r="AM50"/>
  <c r="AM49"/>
  <c r="L49"/>
  <c r="AM47"/>
  <c r="L47"/>
  <c r="L45"/>
  <c r="L44"/>
  <c i="2" r="BK212"/>
  <c r="J94"/>
  <c i="3" r="BK133"/>
  <c r="J230"/>
  <c r="J120"/>
  <c i="4" r="BK95"/>
  <c i="2" r="J151"/>
  <c r="BK94"/>
  <c r="J201"/>
  <c r="J149"/>
  <c r="BK102"/>
  <c i="3" r="BK180"/>
  <c r="BK182"/>
  <c r="J112"/>
  <c r="J228"/>
  <c r="J155"/>
  <c r="J115"/>
  <c r="BK238"/>
  <c r="BK167"/>
  <c r="J177"/>
  <c r="BK169"/>
  <c r="J133"/>
  <c i="4" r="J95"/>
  <c i="2" r="BK448"/>
  <c r="BK411"/>
  <c r="J395"/>
  <c r="BK377"/>
  <c r="BK363"/>
  <c r="BK348"/>
  <c r="J328"/>
  <c r="BK294"/>
  <c r="BK261"/>
  <c r="BK214"/>
  <c r="BK147"/>
  <c r="BK90"/>
  <c i="3" r="J182"/>
  <c r="BK145"/>
  <c i="2" r="J456"/>
  <c r="BK389"/>
  <c r="BK350"/>
  <c r="J322"/>
  <c r="J261"/>
  <c r="BK176"/>
  <c r="BK92"/>
  <c i="3" r="J167"/>
  <c r="BK99"/>
  <c r="J157"/>
  <c i="2" r="J463"/>
  <c r="J409"/>
  <c r="BK369"/>
  <c r="J335"/>
  <c r="J308"/>
  <c r="BK276"/>
  <c r="BK180"/>
  <c r="J116"/>
  <c r="BK452"/>
  <c r="BK409"/>
  <c r="J380"/>
  <c r="BK333"/>
  <c r="J299"/>
  <c r="BK247"/>
  <c r="BK178"/>
  <c r="BK135"/>
  <c i="3" r="J260"/>
  <c r="J106"/>
  <c r="BK174"/>
  <c i="4" r="BK96"/>
  <c i="2" r="J431"/>
  <c r="BK382"/>
  <c r="J350"/>
  <c r="BK317"/>
  <c r="J280"/>
  <c r="J223"/>
  <c r="BK163"/>
  <c r="J102"/>
  <c i="3" r="BK225"/>
  <c r="J137"/>
  <c r="BK123"/>
  <c r="BK94"/>
  <c i="2" r="J186"/>
  <c r="J139"/>
  <c i="3" r="J171"/>
  <c r="BK117"/>
  <c r="BK214"/>
  <c i="2" r="J178"/>
  <c r="J137"/>
  <c r="F35"/>
  <c r="BK182"/>
  <c r="J141"/>
  <c r="BK96"/>
  <c i="3" r="BK177"/>
  <c r="BK205"/>
  <c r="BK208"/>
  <c i="2" r="BK450"/>
  <c r="J385"/>
  <c r="J346"/>
  <c r="BK302"/>
  <c r="BK223"/>
  <c r="J129"/>
  <c i="3" r="BK223"/>
  <c r="BK142"/>
  <c r="BK115"/>
  <c r="J127"/>
  <c i="4" r="J87"/>
  <c i="2" r="J452"/>
  <c r="BK397"/>
  <c r="J377"/>
  <c r="J324"/>
  <c r="BK299"/>
  <c r="J247"/>
  <c r="J176"/>
  <c r="BK106"/>
  <c r="BK424"/>
  <c r="BK383"/>
  <c r="BK346"/>
  <c r="BK305"/>
  <c r="J263"/>
  <c r="BK197"/>
  <c r="BK141"/>
  <c i="3" r="BK233"/>
  <c r="J180"/>
  <c r="J211"/>
  <c r="BK230"/>
  <c i="4" r="BK89"/>
  <c i="2" r="BK454"/>
  <c r="BK405"/>
  <c r="BK358"/>
  <c r="BK324"/>
  <c r="BK287"/>
  <c r="BK244"/>
  <c r="J191"/>
  <c r="J135"/>
  <c r="J96"/>
  <c i="3" r="BK186"/>
  <c r="J255"/>
  <c r="J152"/>
  <c r="BK163"/>
  <c i="2" r="J34"/>
  <c r="J170"/>
  <c i="3" r="J250"/>
  <c r="J145"/>
  <c r="J103"/>
  <c r="BK155"/>
  <c i="2" r="BK433"/>
  <c r="J403"/>
  <c r="J375"/>
  <c r="J338"/>
  <c r="J297"/>
  <c r="BK249"/>
  <c r="BK186"/>
  <c r="BK114"/>
  <c r="BK395"/>
  <c r="J366"/>
  <c r="BK326"/>
  <c r="J284"/>
  <c r="J231"/>
  <c r="BK161"/>
  <c r="BK98"/>
  <c i="3" r="BK220"/>
  <c r="J240"/>
  <c r="J123"/>
  <c i="4" r="BK91"/>
  <c i="2" r="J234"/>
  <c r="J100"/>
  <c i="3" r="J205"/>
  <c r="J188"/>
  <c i="4" r="J96"/>
  <c i="2" r="F36"/>
  <c r="J165"/>
  <c r="J157"/>
  <c i="3" r="BK228"/>
  <c r="BK236"/>
  <c r="J163"/>
  <c r="J160"/>
  <c i="2" r="BK165"/>
  <c r="BK109"/>
  <c r="BK195"/>
  <c r="J159"/>
  <c r="BK127"/>
  <c r="J92"/>
  <c i="3" r="BK252"/>
  <c r="J257"/>
  <c i="4" r="J84"/>
  <c i="2" r="J454"/>
  <c r="J424"/>
  <c r="J407"/>
  <c r="J383"/>
  <c r="J372"/>
  <c r="J354"/>
  <c r="J333"/>
  <c r="BK314"/>
  <c r="J229"/>
  <c r="BK111"/>
  <c i="3" r="BK257"/>
  <c r="BK135"/>
  <c r="BK248"/>
  <c i="4" r="J89"/>
  <c i="2" r="J417"/>
  <c r="BK360"/>
  <c r="BK331"/>
  <c r="BK282"/>
  <c r="BK204"/>
  <c r="J147"/>
  <c i="3" r="BK112"/>
  <c r="J96"/>
  <c r="BK240"/>
  <c r="BK110"/>
  <c i="2" r="J426"/>
  <c r="J392"/>
  <c r="BK356"/>
  <c r="BK328"/>
  <c r="J287"/>
  <c r="BK251"/>
  <c r="BK193"/>
  <c r="BK129"/>
  <c r="J459"/>
  <c r="BK413"/>
  <c r="J389"/>
  <c r="J358"/>
  <c r="J317"/>
  <c r="BK274"/>
  <c r="J218"/>
  <c r="J153"/>
  <c r="J90"/>
  <c i="3" r="BK160"/>
  <c r="BK127"/>
  <c r="BK152"/>
  <c i="2" r="J450"/>
  <c r="J400"/>
  <c r="BK375"/>
  <c r="BK335"/>
  <c r="J305"/>
  <c r="J251"/>
  <c r="J182"/>
  <c r="BK144"/>
  <c i="3" r="J169"/>
  <c r="BK106"/>
  <c r="J267"/>
  <c r="BK217"/>
  <c r="BK125"/>
  <c i="4" r="BK86"/>
  <c i="2" r="J193"/>
  <c r="J121"/>
  <c i="3" r="J208"/>
  <c r="BK260"/>
  <c i="2" r="J210"/>
  <c r="BK157"/>
  <c r="J104"/>
  <c r="J216"/>
  <c r="BK170"/>
  <c r="J111"/>
  <c i="3" r="J223"/>
  <c r="J248"/>
  <c r="BK188"/>
  <c i="4" r="BK84"/>
  <c i="2" r="BK431"/>
  <c r="BK415"/>
  <c r="BK400"/>
  <c r="BK387"/>
  <c r="J360"/>
  <c r="BK338"/>
  <c r="J302"/>
  <c r="BK280"/>
  <c r="J267"/>
  <c r="J249"/>
  <c r="BK159"/>
  <c r="J127"/>
  <c i="3" r="J149"/>
  <c r="J233"/>
  <c r="BK171"/>
  <c i="4" r="J86"/>
  <c i="2" r="BK407"/>
  <c r="BK366"/>
  <c r="J326"/>
  <c r="J278"/>
  <c r="J197"/>
  <c r="BK100"/>
  <c i="3" r="J217"/>
  <c r="BK199"/>
  <c r="J252"/>
  <c i="4" r="J91"/>
  <c i="2" r="J448"/>
  <c r="J405"/>
  <c r="J363"/>
  <c r="BK341"/>
  <c r="J294"/>
  <c r="J257"/>
  <c r="BK201"/>
  <c r="BK139"/>
  <c r="BK461"/>
  <c r="J420"/>
  <c r="BK372"/>
  <c r="J341"/>
  <c r="BK308"/>
  <c r="BK278"/>
  <c r="BK210"/>
  <c r="J106"/>
  <c i="3" r="J142"/>
  <c r="BK267"/>
  <c r="BK191"/>
  <c r="J236"/>
  <c i="2" r="BK463"/>
  <c r="BK417"/>
  <c r="BK392"/>
  <c r="J369"/>
  <c r="J343"/>
  <c r="BK297"/>
  <c r="BK257"/>
  <c r="J199"/>
  <c r="J173"/>
  <c r="J114"/>
  <c i="3" r="BK103"/>
  <c r="BK194"/>
  <c r="J202"/>
  <c r="BK96"/>
  <c i="4" r="BK87"/>
  <c i="2" r="BK173"/>
  <c r="J109"/>
  <c i="3" r="J238"/>
  <c r="BK250"/>
  <c r="BK120"/>
  <c i="2" r="BK216"/>
  <c r="J188"/>
  <c r="J144"/>
  <c r="F34"/>
  <c r="BK191"/>
  <c r="BK104"/>
  <c i="3" r="BK211"/>
  <c r="J110"/>
  <c r="BK263"/>
  <c i="2" r="J461"/>
  <c r="J413"/>
  <c r="BK380"/>
  <c r="BK311"/>
  <c r="BK267"/>
  <c r="J214"/>
  <c r="BK153"/>
  <c i="3" r="J220"/>
  <c r="BK101"/>
  <c r="BK265"/>
  <c r="BK202"/>
  <c i="4" r="BK93"/>
  <c i="2" r="BK420"/>
  <c r="BK385"/>
  <c r="J352"/>
  <c r="J319"/>
  <c r="BK263"/>
  <c r="BK218"/>
  <c r="BK155"/>
  <c r="F37"/>
  <c r="J204"/>
  <c r="BK149"/>
  <c i="3" r="BK157"/>
  <c r="J125"/>
  <c r="J225"/>
  <c i="4" r="J93"/>
  <c i="2" r="BK229"/>
  <c r="J195"/>
  <c r="BK121"/>
  <c r="BK234"/>
  <c r="J180"/>
  <c r="BK137"/>
  <c i="3" r="J101"/>
  <c r="J214"/>
  <c r="J108"/>
  <c r="J135"/>
  <c r="BK108"/>
  <c i="1" r="AS54"/>
  <c i="2" r="BK343"/>
  <c r="BK319"/>
  <c r="BK284"/>
  <c r="J276"/>
  <c r="J253"/>
  <c r="BK199"/>
  <c r="J155"/>
  <c i="3" r="J197"/>
  <c r="BK243"/>
  <c r="J186"/>
  <c r="J117"/>
  <c i="2" r="BK426"/>
  <c r="J397"/>
  <c r="J356"/>
  <c r="J289"/>
  <c r="J244"/>
  <c r="J163"/>
  <c i="3" r="BK255"/>
  <c r="BK197"/>
  <c r="J194"/>
  <c r="BK137"/>
  <c i="2" r="BK456"/>
  <c r="J415"/>
  <c r="J382"/>
  <c r="J348"/>
  <c r="J314"/>
  <c r="J282"/>
  <c r="BK231"/>
  <c r="J161"/>
  <c r="J98"/>
  <c r="J433"/>
  <c r="BK403"/>
  <c r="BK352"/>
  <c r="BK322"/>
  <c r="BK289"/>
  <c r="BK253"/>
  <c r="BK188"/>
  <c r="BK116"/>
  <c i="3" r="J199"/>
  <c r="BK149"/>
  <c r="J263"/>
  <c r="J99"/>
  <c i="2" r="BK459"/>
  <c r="J411"/>
  <c r="J387"/>
  <c r="BK354"/>
  <c r="J331"/>
  <c r="J311"/>
  <c r="J274"/>
  <c r="J212"/>
  <c r="BK151"/>
  <c i="3" r="J265"/>
  <c r="J174"/>
  <c r="J191"/>
  <c r="J94"/>
  <c r="J243"/>
  <c i="2" l="1" r="BK89"/>
  <c r="J89"/>
  <c r="J61"/>
  <c r="P185"/>
  <c r="R192"/>
  <c i="3" r="R93"/>
  <c r="BK151"/>
  <c r="J151"/>
  <c r="J68"/>
  <c r="P185"/>
  <c i="2" r="BK185"/>
  <c r="J185"/>
  <c r="J62"/>
  <c r="T192"/>
  <c r="P340"/>
  <c r="BK419"/>
  <c r="J419"/>
  <c r="J66"/>
  <c r="BK458"/>
  <c r="J458"/>
  <c r="J67"/>
  <c i="3" r="P122"/>
  <c r="P119"/>
  <c r="R185"/>
  <c i="2" r="T89"/>
  <c r="T256"/>
  <c r="T419"/>
  <c i="3" r="R122"/>
  <c r="R119"/>
  <c r="T151"/>
  <c r="T140"/>
  <c r="T247"/>
  <c i="4" r="BK83"/>
  <c r="J83"/>
  <c r="J61"/>
  <c i="2" r="BK192"/>
  <c r="J192"/>
  <c r="J63"/>
  <c r="R256"/>
  <c r="T340"/>
  <c r="P458"/>
  <c i="3" r="BK122"/>
  <c r="J122"/>
  <c r="J63"/>
  <c r="R151"/>
  <c r="R140"/>
  <c r="P247"/>
  <c i="2" r="R89"/>
  <c r="R185"/>
  <c r="P192"/>
  <c r="BK340"/>
  <c r="J340"/>
  <c r="J65"/>
  <c r="P419"/>
  <c r="R458"/>
  <c i="3" r="T93"/>
  <c r="T185"/>
  <c r="T184"/>
  <c i="4" r="P83"/>
  <c r="P82"/>
  <c r="P81"/>
  <c i="1" r="AU57"/>
  <c i="2" r="P89"/>
  <c r="T185"/>
  <c r="P256"/>
  <c i="3" r="P93"/>
  <c r="P92"/>
  <c r="BK185"/>
  <c r="R247"/>
  <c i="4" r="R83"/>
  <c r="R82"/>
  <c r="R81"/>
  <c i="2" r="BK256"/>
  <c r="J256"/>
  <c r="J64"/>
  <c r="R340"/>
  <c r="R419"/>
  <c r="T458"/>
  <c i="3" r="BK93"/>
  <c r="T122"/>
  <c r="T119"/>
  <c r="P151"/>
  <c r="P140"/>
  <c r="BK247"/>
  <c r="J247"/>
  <c r="J71"/>
  <c i="4" r="T83"/>
  <c r="T82"/>
  <c r="T81"/>
  <c i="3" r="BK141"/>
  <c r="J141"/>
  <c r="J65"/>
  <c r="BK144"/>
  <c r="J144"/>
  <c r="J66"/>
  <c r="BK148"/>
  <c r="J148"/>
  <c r="J67"/>
  <c i="4" r="E48"/>
  <c r="J75"/>
  <c i="3" r="BK140"/>
  <c r="J140"/>
  <c r="J64"/>
  <c r="J185"/>
  <c r="J70"/>
  <c r="J93"/>
  <c r="J61"/>
  <c r="BK119"/>
  <c r="J119"/>
  <c r="J62"/>
  <c i="4" r="F55"/>
  <c r="BE87"/>
  <c r="BE89"/>
  <c r="BE84"/>
  <c r="BE86"/>
  <c r="BE96"/>
  <c r="BE91"/>
  <c r="BE95"/>
  <c r="BE93"/>
  <c i="3" r="F54"/>
  <c r="BE112"/>
  <c r="BE145"/>
  <c r="BE149"/>
  <c r="BE169"/>
  <c r="BE171"/>
  <c r="BE174"/>
  <c r="BE177"/>
  <c r="BE180"/>
  <c r="BE223"/>
  <c r="BE225"/>
  <c r="BE228"/>
  <c r="BE230"/>
  <c r="BE233"/>
  <c r="BE248"/>
  <c r="BE250"/>
  <c r="BE142"/>
  <c r="BE182"/>
  <c r="BE186"/>
  <c r="BE188"/>
  <c r="BE191"/>
  <c r="BE199"/>
  <c r="BE238"/>
  <c r="BE267"/>
  <c r="BE101"/>
  <c r="BE120"/>
  <c r="BE252"/>
  <c r="BE255"/>
  <c r="BE257"/>
  <c r="BE260"/>
  <c r="E48"/>
  <c r="BE94"/>
  <c r="BE96"/>
  <c r="BE103"/>
  <c r="BE137"/>
  <c r="BE160"/>
  <c r="J52"/>
  <c r="F88"/>
  <c r="BE117"/>
  <c r="BE133"/>
  <c r="BE167"/>
  <c r="BE197"/>
  <c r="BE205"/>
  <c r="BE220"/>
  <c r="BE265"/>
  <c r="BE99"/>
  <c r="BE106"/>
  <c r="BE108"/>
  <c r="BE115"/>
  <c r="BE125"/>
  <c r="BE127"/>
  <c r="BE135"/>
  <c r="BE152"/>
  <c r="BE155"/>
  <c r="BE157"/>
  <c r="BE163"/>
  <c r="BE194"/>
  <c r="BE202"/>
  <c r="BE217"/>
  <c r="BE236"/>
  <c r="BE240"/>
  <c r="BE243"/>
  <c r="BE263"/>
  <c r="BE110"/>
  <c r="BE123"/>
  <c r="BE208"/>
  <c r="BE211"/>
  <c r="BE214"/>
  <c i="1" r="AW55"/>
  <c r="BB55"/>
  <c i="2" r="E48"/>
  <c r="J52"/>
  <c r="F55"/>
  <c r="BE90"/>
  <c r="BE92"/>
  <c r="BE94"/>
  <c r="BE96"/>
  <c r="BE98"/>
  <c r="BE100"/>
  <c r="BE102"/>
  <c r="BE104"/>
  <c r="BE106"/>
  <c r="BE109"/>
  <c r="BE111"/>
  <c r="BE114"/>
  <c r="BE116"/>
  <c r="BE121"/>
  <c r="BE127"/>
  <c r="BE129"/>
  <c r="BE135"/>
  <c r="BE137"/>
  <c r="BE139"/>
  <c r="BE141"/>
  <c r="BE144"/>
  <c r="BE147"/>
  <c r="BE149"/>
  <c r="BE151"/>
  <c r="BE153"/>
  <c r="BE155"/>
  <c r="BE157"/>
  <c r="BE159"/>
  <c r="BE161"/>
  <c r="BE163"/>
  <c r="BE165"/>
  <c r="BE170"/>
  <c r="BE173"/>
  <c r="BE176"/>
  <c r="BE178"/>
  <c r="BE180"/>
  <c r="BE182"/>
  <c r="BE186"/>
  <c r="BE188"/>
  <c r="BE191"/>
  <c r="BE193"/>
  <c r="BE195"/>
  <c r="BE197"/>
  <c r="BE199"/>
  <c r="BE201"/>
  <c r="BE204"/>
  <c r="BE210"/>
  <c r="BE212"/>
  <c r="BE214"/>
  <c r="BE216"/>
  <c r="BE218"/>
  <c r="BE223"/>
  <c r="BE229"/>
  <c r="BE231"/>
  <c r="BE234"/>
  <c r="BE244"/>
  <c r="BE247"/>
  <c r="BE249"/>
  <c r="BE251"/>
  <c r="BE253"/>
  <c r="BE257"/>
  <c r="BE261"/>
  <c r="BE263"/>
  <c r="BE267"/>
  <c r="BE274"/>
  <c r="BE276"/>
  <c r="BE278"/>
  <c r="BE280"/>
  <c r="BE282"/>
  <c r="BE284"/>
  <c r="BE287"/>
  <c r="BE289"/>
  <c r="BE294"/>
  <c r="BE297"/>
  <c r="BE299"/>
  <c r="BE302"/>
  <c r="BE305"/>
  <c r="BE308"/>
  <c r="BE311"/>
  <c r="BE314"/>
  <c r="BE317"/>
  <c r="BE319"/>
  <c r="BE322"/>
  <c r="BE324"/>
  <c r="BE326"/>
  <c r="BE328"/>
  <c r="BE331"/>
  <c r="BE333"/>
  <c r="BE335"/>
  <c r="BE338"/>
  <c r="BE341"/>
  <c r="BE343"/>
  <c r="BE346"/>
  <c r="BE348"/>
  <c r="BE350"/>
  <c r="BE352"/>
  <c r="BE354"/>
  <c r="BE356"/>
  <c r="BE358"/>
  <c r="BE360"/>
  <c r="BE363"/>
  <c r="BE366"/>
  <c r="BE369"/>
  <c r="BE372"/>
  <c r="BE375"/>
  <c r="BE377"/>
  <c r="BE380"/>
  <c r="BE382"/>
  <c r="BE383"/>
  <c r="BE385"/>
  <c r="BE387"/>
  <c r="BE389"/>
  <c r="BE392"/>
  <c r="BE395"/>
  <c r="BE397"/>
  <c r="BE400"/>
  <c r="BE403"/>
  <c r="BE405"/>
  <c r="BE407"/>
  <c r="BE409"/>
  <c r="BE411"/>
  <c r="BE413"/>
  <c r="BE415"/>
  <c r="BE417"/>
  <c r="BE420"/>
  <c r="BE424"/>
  <c r="BE426"/>
  <c r="BE431"/>
  <c r="BE433"/>
  <c r="BE448"/>
  <c r="BE450"/>
  <c r="BE452"/>
  <c r="BE454"/>
  <c r="BE456"/>
  <c r="BE459"/>
  <c r="BE461"/>
  <c r="BE463"/>
  <c i="1" r="BA55"/>
  <c r="BC55"/>
  <c r="BD55"/>
  <c i="3" r="F37"/>
  <c i="1" r="BD56"/>
  <c i="4" r="F34"/>
  <c i="1" r="BA57"/>
  <c i="3" r="F36"/>
  <c i="1" r="BC56"/>
  <c i="3" r="J34"/>
  <c i="1" r="AW56"/>
  <c i="3" r="F34"/>
  <c i="1" r="BA56"/>
  <c i="4" r="F37"/>
  <c i="1" r="BD57"/>
  <c i="4" r="F35"/>
  <c i="1" r="BB57"/>
  <c i="4" r="J34"/>
  <c i="1" r="AW57"/>
  <c i="4" r="F36"/>
  <c i="1" r="BC57"/>
  <c i="3" r="F35"/>
  <c i="1" r="BB56"/>
  <c i="2" l="1" r="P88"/>
  <c r="P87"/>
  <c i="1" r="AU55"/>
  <c i="3" r="R184"/>
  <c r="P184"/>
  <c r="BK184"/>
  <c r="J184"/>
  <c r="J69"/>
  <c r="R92"/>
  <c r="R91"/>
  <c r="P91"/>
  <c i="1" r="AU56"/>
  <c i="2" r="R88"/>
  <c r="R87"/>
  <c r="T88"/>
  <c r="T87"/>
  <c i="3" r="T92"/>
  <c r="T91"/>
  <c i="2" r="BK88"/>
  <c r="J88"/>
  <c r="J60"/>
  <c i="4" r="BK82"/>
  <c r="J82"/>
  <c r="J60"/>
  <c i="3" r="BK92"/>
  <c r="BK91"/>
  <c r="J91"/>
  <c r="J59"/>
  <c i="1" r="AU54"/>
  <c i="3" r="F33"/>
  <c i="1" r="AZ56"/>
  <c i="3" r="J33"/>
  <c i="1" r="AV56"/>
  <c r="AT56"/>
  <c i="2" r="F33"/>
  <c i="1" r="AZ55"/>
  <c i="2" r="J33"/>
  <c i="1" r="AV55"/>
  <c r="AT55"/>
  <c i="4" r="F33"/>
  <c i="1" r="AZ57"/>
  <c r="BC54"/>
  <c r="W32"/>
  <c r="BD54"/>
  <c r="W33"/>
  <c i="4" r="J33"/>
  <c i="1" r="AV57"/>
  <c r="AT57"/>
  <c r="BB54"/>
  <c r="W31"/>
  <c r="BA54"/>
  <c r="W30"/>
  <c i="2" l="1" r="BK87"/>
  <c r="J87"/>
  <c r="J59"/>
  <c i="4" r="BK81"/>
  <c r="J81"/>
  <c i="3" r="J92"/>
  <c r="J60"/>
  <c i="4" r="J30"/>
  <c i="1" r="AG57"/>
  <c r="AZ54"/>
  <c r="W29"/>
  <c r="AX54"/>
  <c r="AY54"/>
  <c r="AW54"/>
  <c r="AK30"/>
  <c i="3" r="J30"/>
  <c i="1" r="AG56"/>
  <c i="4" l="1" r="J39"/>
  <c r="J59"/>
  <c i="3" r="J39"/>
  <c i="1" r="AN56"/>
  <c r="AN57"/>
  <c i="2" r="J30"/>
  <c i="1" r="AG55"/>
  <c r="AN55"/>
  <c r="AV54"/>
  <c r="AK29"/>
  <c i="2" l="1" r="J39"/>
  <c i="1" r="AT54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<sst xmlns="http://schemas.openxmlformats.org/spreadsheetml/2006/main">
  <si>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</si>
  <si>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</si>
  <si>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</si>
  <si>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</si>
  <si>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</si>
  <si>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{a60c6704-5138-4cf7-b7bf-1979b9eefda2}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</si>
  <si>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</si>
  <si>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</si>
  <si>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</si>
  <si>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</si>
  <si>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</si>
  <si>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</si>
  <si>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</si>
  <si>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</si>
  <si>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771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</si>
  <si>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</si>
  <si>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</si>
  <si>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Soupis prací – rekonstrukce ul. Sokolská</t>
  </si>
  <si>
    <t>KSO:</t>
  </si>
  <si>
    <t>822</t>
  </si>
  <si>
    <t>CC-CZ:</t>
  </si>
  <si>
    <t/>
  </si>
  <si>
    <t>Místo:</t>
  </si>
  <si>
    <t>Kolín</t>
  </si>
  <si>
    <t>Datum:</t>
  </si>
  <si>
    <t>9. 10. 2019</t>
  </si>
  <si>
    <t>Zadavatel:</t>
  </si>
  <si>
    <t>IČ:</t>
  </si>
  <si>
    <t>Město Kolín</t>
  </si>
  <si>
    <t>DIČ:</t>
  </si>
  <si>
    <t>Uchazeč:</t>
  </si>
  <si>
    <t>Vyplň údaj</t>
  </si>
  <si>
    <t>Projektant:</t>
  </si>
  <si>
    <t>Ing. lucie a Tomáš Dvořákovi</t>
  </si>
  <si>
    <t>True</t>
  </si>
  <si>
    <t>Zpracovatel:</t>
  </si>
  <si>
    <t>27296695</t>
  </si>
  <si>
    <t>S4a, s.r.o.</t>
  </si>
  <si>
    <t>Poznámka:</t>
  </si>
  <si>
    <t>Bližší specifikace o svítidlech a stožárech viz situační výkres a soupis prací. Svítidla uvedená v soupisu prací jsou uvedena jako referenční výrobek a v případě jejich záměny je nutné dodržet jejich světelné a technické parametry. Také je nutno na případnou změnu zpracovat kontrolní výpočet osvětlení komunikace a chodníků._x000d_
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</si>
  <si>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</si>
  <si>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</si>
  <si>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</si>
  <si>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</si>
  <si>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</si>
  <si>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</si>
  <si>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</si>
  <si>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</si>
  <si>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</si>
  <si>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</si>
  <si>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</si>
  <si>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</si>
  <si>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</si>
  <si>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</si>
  <si>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</si>
  <si>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</si>
  <si>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</si>
  <si>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</si>
  <si>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</si>
  <si>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</si>
  <si>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</si>
  <si>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</si>
  <si>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</si>
  <si>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</si>
  <si>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</si>
  <si>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</si>
  <si>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</si>
  <si>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</si>
  <si>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</si>
  <si>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</si>
  <si>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</si>
  <si>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</si>
  <si>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</si>
  <si>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</si>
  <si>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</si>
  <si>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</si>
  <si>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</si>
  <si>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</si>
  <si>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</si>
  <si>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77.1</t>
  </si>
  <si>
    <t>Stavební úpravy komunikace</t>
  </si>
  <si>
    <t>STA</t>
  </si>
  <si>
    <t>1</t>
  </si>
  <si>
    <t>{5c931e3b-c783-40e7-954d-62e037151fc6}</t>
  </si>
  <si>
    <t>2</t>
  </si>
  <si>
    <t>77.2</t>
  </si>
  <si>
    <t xml:space="preserve">Veřejné osvětlení </t>
  </si>
  <si>
    <t>ING</t>
  </si>
  <si>
    <t>{5d0eb0e8-1b11-4158-9b47-f69cdc71818f}</t>
  </si>
  <si>
    <t>828</t>
  </si>
  <si>
    <t>77.3</t>
  </si>
  <si>
    <t>VRN</t>
  </si>
  <si>
    <t>OST</t>
  </si>
  <si>
    <t>{8aeb247a-e6ae-4c4b-a63d-22255cbb45c4}</t>
  </si>
  <si>
    <t>KRYCÍ LIST SOUPISU PRACÍ</t>
  </si>
  <si>
    <t>Objekt:</t>
  </si>
  <si>
    <t>77.1 - Stavební úpravy komunikace</t>
  </si>
  <si>
    <t>Ing. Lucie Dvořáková</t>
  </si>
  <si>
    <t>S4A, s.r.o.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</si>
  <si>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</si>
  <si>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</si>
  <si>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</si>
  <si>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</si>
  <si>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</si>
  <si>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</si>
  <si>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Vegetace</t>
  </si>
  <si>
    <t xml:space="preserve">    5 - Komunikace</t>
  </si>
  <si>
    <t xml:space="preserve">    8 - Trubní vedení</t>
  </si>
  <si>
    <t xml:space="preserve">    9 - Ostatní konstrukce a práce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</si>
  <si>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</si>
  <si>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</si>
  <si>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</si>
  <si>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</si>
  <si>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</si>
  <si>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</si>
  <si>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</si>
  <si>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</si>
  <si>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</si>
  <si>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</si>
  <si>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</si>
  <si>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</si>
  <si>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</si>
  <si>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</si>
  <si>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</si>
  <si>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</si>
  <si>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</si>
  <si>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</si>
  <si>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</si>
  <si>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</si>
  <si>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</si>
  <si>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</si>
  <si>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m2</t>
  </si>
  <si>
    <t>4</t>
  </si>
  <si>
    <t>-44469619</t>
  </si>
  <si>
    <t>VV</t>
  </si>
  <si>
    <t>480.9+235,7+51+9,5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</si>
  <si>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</si>
  <si>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</si>
  <si>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1925262614</t>
  </si>
  <si>
    <t>777.1</t>
  </si>
  <si>
    <t>3</t>
  </si>
  <si>
    <t>167101103R</t>
  </si>
  <si>
    <t>Skládání nebo překládání dlažby zámkové na paletu a naložení na nákladní vozidlo</t>
  </si>
  <si>
    <t>1542960399</t>
  </si>
  <si>
    <t>777,1</t>
  </si>
  <si>
    <t>113106185</t>
  </si>
  <si>
    <t>Rozebrání dlažeb a dílců vozovek a ploch s přemístěním hmot na skládku na vzdálenost do 3 m nebo s naložením na dopravní prostředek, s jakoukoliv výplní spár strojně plochy jednotlivě do 50 m2 z drobných kostek nebo odseků s ložem z kameniva</t>
  </si>
  <si>
    <t>326200774</t>
  </si>
  <si>
    <t>206</t>
  </si>
  <si>
    <t>5</t>
  </si>
  <si>
    <t>979071121</t>
  </si>
  <si>
    <t>Očištění vybouraných dlažebních kostek od spojovacího materiálu, s uložením očištěných kostek na skládku, s odklizením odpadových hmot na hromady a s odklizením vybouraných kostek na vzdálenost do 3 m drobných, s původním vyplněním spár kamenivem těženým</t>
  </si>
  <si>
    <t>-2054778268</t>
  </si>
  <si>
    <t>6</t>
  </si>
  <si>
    <t>113107130</t>
  </si>
  <si>
    <t>Odstranění podkladů nebo krytů ručně s přemístěním hmot na skládku na vzdálenost do 3 m nebo s naložením na dopravní prostředek z betonu prostého, o tl. vrstvy do 100 mm</t>
  </si>
  <si>
    <t>1166980621</t>
  </si>
  <si>
    <t>610</t>
  </si>
  <si>
    <t>7</t>
  </si>
  <si>
    <t>113154254</t>
  </si>
  <si>
    <t>Frézování živičného podkladu nebo krytu s naložením na dopravní prostředek plochy přes 500 do 1 000 m2 s překážkami v trase pruhu šířky do 1 m, tloušťky vrstvy 100 mm</t>
  </si>
  <si>
    <t>1531467310</t>
  </si>
  <si>
    <t>1109+610</t>
  </si>
  <si>
    <t>8</t>
  </si>
  <si>
    <t>113107223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</si>
  <si>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</si>
  <si>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-274768757</t>
  </si>
  <si>
    <t>9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</si>
  <si>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</si>
  <si>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</si>
  <si>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-1227841656</t>
  </si>
  <si>
    <t>P</t>
  </si>
  <si>
    <t>Poznámka k položce:_x000d_
chodník</t>
  </si>
  <si>
    <t>480,9+235,7+51+9,5+206</t>
  </si>
  <si>
    <t>10</t>
  </si>
  <si>
    <t>113107441</t>
  </si>
  <si>
    <t>Odstranění podkladů nebo krytů při překopech inženýrských sítí s přemístěním hmot na skládku ve vzdálenosti do 3 m nebo s naložením na dopravní prostředek strojně plochy jednotlivě do 15 m2 živičných, o tl. vrstvy do 50 mm</t>
  </si>
  <si>
    <t>1574346907</t>
  </si>
  <si>
    <t>11</t>
  </si>
  <si>
    <t>113107221</t>
  </si>
  <si>
    <t>Odstranění podkladů nebo krytů strojně plochy jednotlivě přes 200 m2 s přemístěním hmot na skládku na vzdálenost do 20 m nebo s naložením na dopravní prostředek z kameniva hrubého drceného, o tl. vrstvy do 100 mm</t>
  </si>
  <si>
    <t>398875009</t>
  </si>
  <si>
    <t>Poznámka k položce:_x000d_
v trase č. 3 se odstraní drobné kamenivo</t>
  </si>
  <si>
    <t>12</t>
  </si>
  <si>
    <t>119001421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</si>
  <si>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</si>
  <si>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m</t>
  </si>
  <si>
    <t>-316353786</t>
  </si>
  <si>
    <t>200</t>
  </si>
  <si>
    <t>13</t>
  </si>
  <si>
    <t>122202202</t>
  </si>
  <si>
    <t>Odkopávky a prokopávky nezapažené pro silnice s přemístěním výkopku v příčných profilech na vzdálenost do 15 m nebo s naložením na dopravní prostředek v hornině tř. 3 přes 100 do 1 000 m3</t>
  </si>
  <si>
    <t>m3</t>
  </si>
  <si>
    <t>-755224612</t>
  </si>
  <si>
    <t xml:space="preserve">Poznámka k položce:_x000d_
10 cm aktivní zóny se odveze a zbytek 10 cm aktivní zóny se promýchá s betonovým recyklátem._x000d_
</t>
  </si>
  <si>
    <t>30 cm aktivní zóny</t>
  </si>
  <si>
    <t>1109*0,3</t>
  </si>
  <si>
    <t>Součet</t>
  </si>
  <si>
    <t>14</t>
  </si>
  <si>
    <t>122202201</t>
  </si>
  <si>
    <t>Odkopávky a prokopávky nezapažené pro silnice s přemístěním výkopku v příčných profilech na vzdálenost do 15 m nebo s naložením na dopravní prostředek v hornině tř. 3 do 100 m3</t>
  </si>
  <si>
    <t>1722827064</t>
  </si>
  <si>
    <t>10 cm aktivní zóny</t>
  </si>
  <si>
    <t>610*0.1</t>
  </si>
  <si>
    <t>nová plocha</t>
  </si>
  <si>
    <t>10,5*0,4</t>
  </si>
  <si>
    <t>122202209</t>
  </si>
  <si>
    <t>Odkopávky a prokopávky nezapažené pro silnice s přemístěním výkopku v příčných profilech na vzdálenost do 15 m nebo s naložením na dopravní prostředek v hornině tř. 3 Příplatek k cenám za lepivost horniny tř. 3</t>
  </si>
  <si>
    <t>-2129174380</t>
  </si>
  <si>
    <t>332,7+65,2</t>
  </si>
  <si>
    <t>16</t>
  </si>
  <si>
    <t>132201201R</t>
  </si>
  <si>
    <t>Hloubení zapažených i nezapažených rýh šířky přes 600 do 2 000 mm s urovnáním dna do předepsaného profilu a spádu v hornině tř. 3 do 100 m3</t>
  </si>
  <si>
    <t>1348247876</t>
  </si>
  <si>
    <t>Poznámka k položce:_x000d_
ke stávajícím sítím a propustkům</t>
  </si>
  <si>
    <t>70*0,8*0,8</t>
  </si>
  <si>
    <t>(17*1,2*1,5*1)-(17*3,14*0,5*0,5)</t>
  </si>
  <si>
    <t>5*0,75*0,5</t>
  </si>
  <si>
    <t>17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</si>
  <si>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</si>
  <si>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</si>
  <si>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1181031099</t>
  </si>
  <si>
    <t>63,93</t>
  </si>
  <si>
    <t>18</t>
  </si>
  <si>
    <t>151101111</t>
  </si>
  <si>
    <t>Odstranění pažení a rozepření stěn rýh pro podzemní vedení s uložením materiálu na vzdálenost do 3 m od kraje výkopu příložné, hloubky do 2 m</t>
  </si>
  <si>
    <t>-1533993366</t>
  </si>
  <si>
    <t>70*1*2</t>
  </si>
  <si>
    <t>19</t>
  </si>
  <si>
    <t>151102101</t>
  </si>
  <si>
    <t>Zřízení pažení a rozepření stěn rýh při překopech inženýrských sítí plochy do 20 m2 pro jakoukoliv mezerovitost příložné, hloubky do 2 m</t>
  </si>
  <si>
    <t>-788455414</t>
  </si>
  <si>
    <t>140</t>
  </si>
  <si>
    <t>20</t>
  </si>
  <si>
    <t>120001101ROO</t>
  </si>
  <si>
    <t>Příplatek k cenám vykopávek za ztížení vykopávky v blízkosti podzemního vedení nebo výbušnin v horninách jakékoliv třídy</t>
  </si>
  <si>
    <t>350287377</t>
  </si>
  <si>
    <t>Poznámka k položce:_x000d_
cena zahrnuje ruční práce - v ochranných pásmech sítí a dále pak v místech výskytu kořenů a stromů jejichž hlavní kořeny nesmí být narušeny. To neplatí u pokácených stromů.</t>
  </si>
  <si>
    <t>250*0,75*0,5</t>
  </si>
  <si>
    <t>162301101</t>
  </si>
  <si>
    <t>Vodorovné přemístění do 500 m výkopku/sypaniny z horniny tř. 1 až 4</t>
  </si>
  <si>
    <t>-1012130228</t>
  </si>
  <si>
    <t>Poznámka k položce:_x000d_
kamenivo pro zpětné použití v případě, že zemina nebude vhodná na zásyp</t>
  </si>
  <si>
    <t>33,155+20,6+393,33+61</t>
  </si>
  <si>
    <t>22</t>
  </si>
  <si>
    <t>167101101</t>
  </si>
  <si>
    <t>Nakládání výkopku z hornin tř. 1 až 4 do 100 m3</t>
  </si>
  <si>
    <t>-1217819247</t>
  </si>
  <si>
    <t>508,085</t>
  </si>
  <si>
    <t>23</t>
  </si>
  <si>
    <t>171101141</t>
  </si>
  <si>
    <t>Uložení sypaniny do násypů s rozprostřením sypaniny ve vrstvách a s hrubým urovnáním zhutněných s uzavřením povrchu násypu z jakýchkoliv hornin pro jakýkoliv způsob uložení, při průměrném množství násypu do 0,75 m3 na 1 m</t>
  </si>
  <si>
    <t>1435949001</t>
  </si>
  <si>
    <t>24</t>
  </si>
  <si>
    <t>113202111</t>
  </si>
  <si>
    <t>Vytrhání obrub s vybouráním lože, s přemístěním hmot na skládku na vzdálenost do 3 m nebo s naložením na dopravní prostředek z krajníků nebo obrubníků stojatých</t>
  </si>
  <si>
    <t>319261949</t>
  </si>
  <si>
    <t>453</t>
  </si>
  <si>
    <t>25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</si>
  <si>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</si>
  <si>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</si>
  <si>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694275099</t>
  </si>
  <si>
    <t>26</t>
  </si>
  <si>
    <t>167101103R2</t>
  </si>
  <si>
    <t>Skládání nebo překládání obrub žulových na paletu a naložení na nákladní vozidlo</t>
  </si>
  <si>
    <t>-1419944057</t>
  </si>
  <si>
    <t>27</t>
  </si>
  <si>
    <t>113202111R</t>
  </si>
  <si>
    <t>Vytrhání přídlažby s vybouráním lože, s přemístěním hmot na skládku na vzdálenost do 3 m nebo s naložením na dopravní prostředek z krajníků nebo obrubníků stojatých</t>
  </si>
  <si>
    <t>1287716795</t>
  </si>
  <si>
    <t>84</t>
  </si>
  <si>
    <t>28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</si>
  <si>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</si>
  <si>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</si>
  <si>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-1359182381</t>
  </si>
  <si>
    <t>63,93+65,2+332,7</t>
  </si>
  <si>
    <t>29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</si>
  <si>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</si>
  <si>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</si>
  <si>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-830842099</t>
  </si>
  <si>
    <t>461,83*8</t>
  </si>
  <si>
    <t>30</t>
  </si>
  <si>
    <t>171201211</t>
  </si>
  <si>
    <t>Poplatek za uložení stavebního odpadu na skládce (skládkovné) zeminy a kameniva zatříděného do Katalogu odpadů pod kódem 170 504</t>
  </si>
  <si>
    <t>t</t>
  </si>
  <si>
    <t>-172862895</t>
  </si>
  <si>
    <t>372,1*2</t>
  </si>
  <si>
    <t>31</t>
  </si>
  <si>
    <t>185803511R00</t>
  </si>
  <si>
    <t>Odstranění travního drnu a kamenů s naložením a odvozem odpadu do 20 km</t>
  </si>
  <si>
    <t>-832452333</t>
  </si>
  <si>
    <t xml:space="preserve">podél obrub </t>
  </si>
  <si>
    <t>30*0,5</t>
  </si>
  <si>
    <t>upravovaná plocha</t>
  </si>
  <si>
    <t>10,5</t>
  </si>
  <si>
    <t>32</t>
  </si>
  <si>
    <t>121101101</t>
  </si>
  <si>
    <t>Sejmutí ornice nebo lesní půdy s vodorovným přemístěním na hromady v místě upotřebení nebo na dočasné či trvalé skládky se složením, na vzdálenost do 50 m</t>
  </si>
  <si>
    <t>1411724465</t>
  </si>
  <si>
    <t>10.5*0,15</t>
  </si>
  <si>
    <t>33</t>
  </si>
  <si>
    <t>181301103</t>
  </si>
  <si>
    <t>Rozprostření a urovnání ornice v rovině nebo ve svahu sklonu do 1:5 při souvislé ploše do 500 m2, tl. vrstvy přes 150 do 200 mm</t>
  </si>
  <si>
    <t>1365298134</t>
  </si>
  <si>
    <t>Poznámka k položce:_x000d_
Podél celé obruby v šířce 0,5 m.</t>
  </si>
  <si>
    <t>34</t>
  </si>
  <si>
    <t>M</t>
  </si>
  <si>
    <t>231182303114R00</t>
  </si>
  <si>
    <t>substrát s dodání do 20km</t>
  </si>
  <si>
    <t>-1067685022</t>
  </si>
  <si>
    <t>15*0,15</t>
  </si>
  <si>
    <t>35</t>
  </si>
  <si>
    <t>005724100</t>
  </si>
  <si>
    <t>osivo směs travní parková</t>
  </si>
  <si>
    <t>kg</t>
  </si>
  <si>
    <t>1894215663</t>
  </si>
  <si>
    <t>15/20</t>
  </si>
  <si>
    <t>36</t>
  </si>
  <si>
    <t>181411131</t>
  </si>
  <si>
    <t>Založení trávníku na půdě předem připravené plochy do 1000 m2 výsevem včetně utažení parkového v rovině nebo na svahu do 1:5</t>
  </si>
  <si>
    <t>-1872383582</t>
  </si>
  <si>
    <t>37</t>
  </si>
  <si>
    <t>181951102</t>
  </si>
  <si>
    <t>Úprava pláně vyrovnáním výškových rozdílů v hornině tř. 1 až 4 se zhutněním</t>
  </si>
  <si>
    <t>-488421420</t>
  </si>
  <si>
    <t>Poznámka k položce:_x000d_
na min. Edef,2= 45MPa.</t>
  </si>
  <si>
    <t>596,4+1921,1+21,6</t>
  </si>
  <si>
    <t>Vegetace</t>
  </si>
  <si>
    <t>38</t>
  </si>
  <si>
    <t>183151115</t>
  </si>
  <si>
    <t>Hloubení jam pro výsadbu dřevin strojně v rovině nebo ve svahu do 1:5, objem přes 0,70 do 1,10 m3</t>
  </si>
  <si>
    <t>kus</t>
  </si>
  <si>
    <t>288827213</t>
  </si>
  <si>
    <t>39</t>
  </si>
  <si>
    <t>184102117</t>
  </si>
  <si>
    <t>Výsadba dřeviny s balem do předem vyhloubené jamky se zalitím v rovině nebo na svahu do 1:5, při průměru balu přes 800 do 1000 mm</t>
  </si>
  <si>
    <t>-683016192</t>
  </si>
  <si>
    <t>Poznámka k položce:_x000d_
včetně vybudování ochranné dřevěné konstrukce</t>
  </si>
  <si>
    <t>40</t>
  </si>
  <si>
    <t>R03</t>
  </si>
  <si>
    <t>javor kulovitý' obvod 16-18 cm</t>
  </si>
  <si>
    <t>1776652824</t>
  </si>
  <si>
    <t>Komunikace</t>
  </si>
  <si>
    <t>41</t>
  </si>
  <si>
    <t>573211111</t>
  </si>
  <si>
    <t>Postřik živičný spojovací bez posypu kamenivem z asfaltu silničního, v množství od 0,50 do 0,70 kg/m2</t>
  </si>
  <si>
    <t>2040118858</t>
  </si>
  <si>
    <t>15,85</t>
  </si>
  <si>
    <t>42</t>
  </si>
  <si>
    <t>577134111</t>
  </si>
  <si>
    <t>Asfaltový beton vrstva obrusná ACO 11 (ABS) tř. I tl 40 mm š do 3 m z nemodifikovaného asfaltu</t>
  </si>
  <si>
    <t>-351661437</t>
  </si>
  <si>
    <t>(5,5+4,2+22)*0,5</t>
  </si>
  <si>
    <t>43</t>
  </si>
  <si>
    <t>565155111</t>
  </si>
  <si>
    <t>Asfaltový beton vrstva podkladní ACP 16 (obalované kamenivo OKS) tl 70 mm š do 3 m</t>
  </si>
  <si>
    <t>-1293214197</t>
  </si>
  <si>
    <t>44</t>
  </si>
  <si>
    <t>573191111</t>
  </si>
  <si>
    <t>Nátěr infiltrační kationaktivní v množství emulzí 1 kg/m2</t>
  </si>
  <si>
    <t>663216354</t>
  </si>
  <si>
    <t>45</t>
  </si>
  <si>
    <t>567521R</t>
  </si>
  <si>
    <t>zapracování ŠD do podkladu</t>
  </si>
  <si>
    <t>-469893888</t>
  </si>
  <si>
    <t>Poznámka k položce:_x000d_
stávající podklad se promísí s 10 cm ŠD v trase č. 2._x000d_
ŠD bude použitá z rekonstruované komunikace.</t>
  </si>
  <si>
    <t>46</t>
  </si>
  <si>
    <t>171101103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</si>
  <si>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přes 96 do 100 % PS</t>
  </si>
  <si>
    <t>248070073</t>
  </si>
  <si>
    <t>Poznámka k položce:_x000d_
do trasy č. 1 a 3_x000d_
Použije se ŠD, která se získala z komunikace.</t>
  </si>
  <si>
    <t>(1921,1-610)*0,3</t>
  </si>
  <si>
    <t>doplnění do trasy č.3</t>
  </si>
  <si>
    <t>206*0,1</t>
  </si>
  <si>
    <t>47</t>
  </si>
  <si>
    <t>564851111R2</t>
  </si>
  <si>
    <t>Podklad ze štěrkodrti ŠDB s rozprostřením a zhutněním, po zhutnění tl. 150 mm</t>
  </si>
  <si>
    <t>2141825519</t>
  </si>
  <si>
    <t>572+24,4</t>
  </si>
  <si>
    <t>48</t>
  </si>
  <si>
    <t>564861111</t>
  </si>
  <si>
    <t>Podklad ze štěrkodrti ŠDB s rozprostřením a zhutněním, po zhutnění tl. 200 mm</t>
  </si>
  <si>
    <t>-1072873478</t>
  </si>
  <si>
    <t>1921,1</t>
  </si>
  <si>
    <t>49</t>
  </si>
  <si>
    <t>564871111</t>
  </si>
  <si>
    <t>Podklad ze štěrkodrti ŠD s rozprostřením a zhutněním, po zhutnění tl. 250 mm</t>
  </si>
  <si>
    <t>-1588845291</t>
  </si>
  <si>
    <t>21,6</t>
  </si>
  <si>
    <t>50</t>
  </si>
  <si>
    <t>567114112</t>
  </si>
  <si>
    <t>Podklad ze směsi stmelené cementem SC bez dilatačních spár, s rozprostřením a zhutněním SC C 16/20 (PB II), po zhutnění tl. 100 mm</t>
  </si>
  <si>
    <t>1924933544</t>
  </si>
  <si>
    <t>51</t>
  </si>
  <si>
    <t>591211111</t>
  </si>
  <si>
    <t>Kladení dlažby z kostek s provedením lože do tl. 50 mm, s vyplněním spár, s dvojím beraněním a se smetením přebytečného materiálu na krajnici drobných z kamene, do lože z kameniva těženého</t>
  </si>
  <si>
    <t>854815790</t>
  </si>
  <si>
    <t>1913</t>
  </si>
  <si>
    <t>ještě trasa č.3</t>
  </si>
  <si>
    <t>52</t>
  </si>
  <si>
    <t>58381007R</t>
  </si>
  <si>
    <t>kostka dlažební žula drobná 10 cm</t>
  </si>
  <si>
    <t>-515871414</t>
  </si>
  <si>
    <t>1872*1,01</t>
  </si>
  <si>
    <t>jiná barva dlažby</t>
  </si>
  <si>
    <t>3,5</t>
  </si>
  <si>
    <t>1894,22*1,01 'Přepočtené koeficientem množství</t>
  </si>
  <si>
    <t>53</t>
  </si>
  <si>
    <t>591411111</t>
  </si>
  <si>
    <t>Kladení dlažby z mozaiky komunikací pro pěší s vyplněním spár, s dvojím beraněním a se smetením přebytečného materiálu na vzdálenost do 3 m jednobarevné, s ložem tl. do 40 mm z kameniva</t>
  </si>
  <si>
    <t>319717184</t>
  </si>
  <si>
    <t>568</t>
  </si>
  <si>
    <t>54</t>
  </si>
  <si>
    <t>58381005</t>
  </si>
  <si>
    <t xml:space="preserve">kostka dlažební mozaika žula 6  cm</t>
  </si>
  <si>
    <t>1631922569</t>
  </si>
  <si>
    <t>(53,82+254,72+309,45-21,6-24,4-20)*1,02</t>
  </si>
  <si>
    <t>563,03*1,01 'Přepočtené koeficientem množství</t>
  </si>
  <si>
    <t>55</t>
  </si>
  <si>
    <t>451317777</t>
  </si>
  <si>
    <t>Podklad nebo lože pod dlažbu (přídlažbu) v ploše vodorovné nebo ve sklonu do 1:5, tloušťky od 50 do 100 mm z betonu prostého</t>
  </si>
  <si>
    <t>1971666775</t>
  </si>
  <si>
    <t>okolo signálního pásu</t>
  </si>
  <si>
    <t>(10,8+6,8+6,8+4+8+4+3+1,5+4,5)*0.2*2</t>
  </si>
  <si>
    <t>okolo varovného pásu</t>
  </si>
  <si>
    <t>(3,6+3,6+3,6+8,5+21,2+14,1+6,3+8+5,2+6+3,2)*0,2*1,1</t>
  </si>
  <si>
    <t>Mezisoučet</t>
  </si>
  <si>
    <t>Dlažba bezbariérová</t>
  </si>
  <si>
    <t>(10,8+6,8+6,8+4+8+4+3+1,5+4,5)*0,8</t>
  </si>
  <si>
    <t>(3,6+3,6+3,6+8,5+21,2+14,1+6,3+8+5,2+6+3,2)*0,4</t>
  </si>
  <si>
    <t>56</t>
  </si>
  <si>
    <t>594511111</t>
  </si>
  <si>
    <t>Dlažba nebo přídlažba z lomového kamene lomařsky upraveného řezaného s protiskluzným tryskaným povrchem v ploše vodorovné nebo ve sklonu tl. do 250 mm, bez vyplnění spár, s provedením lože tl. 50 mm z betonu_x000d_
Dlažba 0,2*0,5*0,8</t>
  </si>
  <si>
    <t>-692526924</t>
  </si>
  <si>
    <t>Poznámka k položce:_x000d_
 Včetně řezání</t>
  </si>
  <si>
    <t>38,086</t>
  </si>
  <si>
    <t>57</t>
  </si>
  <si>
    <t>596811220R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</si>
  <si>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0,5 m2, pro plochy do 50 m2</t>
  </si>
  <si>
    <t>-1782487142</t>
  </si>
  <si>
    <t>110,926-38,086</t>
  </si>
  <si>
    <t>58</t>
  </si>
  <si>
    <t>59245010R</t>
  </si>
  <si>
    <t>dlažba profilová 400x400x60mm barevná slepecká</t>
  </si>
  <si>
    <t>691147971</t>
  </si>
  <si>
    <t>24,4</t>
  </si>
  <si>
    <t>59</t>
  </si>
  <si>
    <t>59245019</t>
  </si>
  <si>
    <t xml:space="preserve">dlažba  betonová pro nevidomé 200x100x60mm</t>
  </si>
  <si>
    <t>-868079334</t>
  </si>
  <si>
    <t>48,52</t>
  </si>
  <si>
    <t>60</t>
  </si>
  <si>
    <t>R</t>
  </si>
  <si>
    <t xml:space="preserve">provedení rampy včetně schodiště dle výkresu D.6 - komplet cena_x000d_
Provedení násypu ze ŠD, ztraceného pohledového bednění, základů, nopové fólie včetně zalištování, zábradlí ocelového s protikorozní ochranou, schodiště z řezaných žulových bloků a podesta s rampou ze žulových kostek. Beton armovaný o síle 14 cm. _x000d_
Výška okolo 0,5 m a délka 4 m._x000d_
</t>
  </si>
  <si>
    <t>-2007376744</t>
  </si>
  <si>
    <t>Poznámka k položce:_x000d_
žulové kostky včetně lože jsou naceněny v samostatné položce.</t>
  </si>
  <si>
    <t>12,8</t>
  </si>
  <si>
    <t>Trubní vedení</t>
  </si>
  <si>
    <t>61</t>
  </si>
  <si>
    <t>451572111</t>
  </si>
  <si>
    <t>Lože pod potrubí, stoky a drobné objekty v otevřeném výkopu z kameniva drobného těženého 0 až 4 mm</t>
  </si>
  <si>
    <t>1871107327</t>
  </si>
  <si>
    <t>17*1,5*0,1</t>
  </si>
  <si>
    <t>70*0.8*0.1</t>
  </si>
  <si>
    <t>62</t>
  </si>
  <si>
    <t>567114112.1</t>
  </si>
  <si>
    <t>Podklad z podkladového betonu PB tř. PB II (C 16/20) tl. 100 mm</t>
  </si>
  <si>
    <t>-1429313634</t>
  </si>
  <si>
    <t>17*0,75</t>
  </si>
  <si>
    <t>63</t>
  </si>
  <si>
    <t>175101201</t>
  </si>
  <si>
    <t>Obsypání objektů sypaninou z vhodných hornin 1 až 4 nebo materiálem uloženým ve vzdálenosti do 30 m od vnějšího kraje objektu pro jakoukoliv míru zhutnění bez prohození sypaniny</t>
  </si>
  <si>
    <t>-344720957</t>
  </si>
  <si>
    <t>70*0,3*0,8</t>
  </si>
  <si>
    <t>17*((1.2*1.2)-(3,14*0,275*0,275))*0.3</t>
  </si>
  <si>
    <t>64</t>
  </si>
  <si>
    <t>174102101</t>
  </si>
  <si>
    <t>Zásyp sypaninou z jakékoliv horniny při překopech inženýrských sítí objemu do 30 m3 s uložením výkopku ve vrstvách se zhutněním jam, šachet, rýh nebo kolem objektů v těchto vykopávkách</t>
  </si>
  <si>
    <t>215051384</t>
  </si>
  <si>
    <t>Poznámka k položce:_x000d_
Použije se získaný štěrk z podkladu komunikace.</t>
  </si>
  <si>
    <t>rýha pro uliční vpusti, které se zasypou</t>
  </si>
  <si>
    <t>70*0.3*0.8</t>
  </si>
  <si>
    <t>uličních vpustí co se budou dávat nové</t>
  </si>
  <si>
    <t>17*((1.2*1.2)-(3,14*0,275*0,275))*0.8</t>
  </si>
  <si>
    <t>65</t>
  </si>
  <si>
    <t>583439620</t>
  </si>
  <si>
    <t xml:space="preserve">Kamenivo přírodní drcené hutné pro stavební účely PDK (drobné, hrubé a štěrkodrť) kamenivo drcené hrubé d&gt;=2 a D&lt;=45 mm (ČSN EN 13043 ) d&gt;=2 a D&gt;=4 mm (ČSN EN 12620, ČSN EN 13139 ) d&gt;=1 a D&gt;=2 mm (ČSN EN 13242) frakce  32-63    horninová směs lom </t>
  </si>
  <si>
    <t>824370020</t>
  </si>
  <si>
    <t>17*0,2*0,2*2</t>
  </si>
  <si>
    <t>66</t>
  </si>
  <si>
    <t>810391811</t>
  </si>
  <si>
    <t>Bourání stávajícího potrubí z betonu v otevřeném výkopu DN přes 200 do 400 včetně naložení na dopravní prostředek</t>
  </si>
  <si>
    <t>-1057336049</t>
  </si>
  <si>
    <t>67</t>
  </si>
  <si>
    <t>35832526R00</t>
  </si>
  <si>
    <t>Vybourání uliční vpusti s naložením na dopravní prostředek</t>
  </si>
  <si>
    <t>ks</t>
  </si>
  <si>
    <t>281909595</t>
  </si>
  <si>
    <t>68</t>
  </si>
  <si>
    <t>966008211</t>
  </si>
  <si>
    <t>Bourání odvodňovacího žlabu s odklizením a uložením vybouraného materiálu na skládku na vzdálenost do 10 m nebo s naložením na dopravní prostředek z betonových příkopových tvárnic nebo desek šířky do 500 mm</t>
  </si>
  <si>
    <t>-106324658</t>
  </si>
  <si>
    <t>69</t>
  </si>
  <si>
    <t>899202111R00</t>
  </si>
  <si>
    <t>Demontáž mříží litinových včetně rámů, hmotnosti jednotlivě přes 50 do 100 Kg včetně naložení na dopravní prostředek</t>
  </si>
  <si>
    <t>468198627</t>
  </si>
  <si>
    <t>70</t>
  </si>
  <si>
    <t>837445122ROO</t>
  </si>
  <si>
    <t>Výsek a montáž sedlové tvarovky PVC DN160 na betonové potrubí (propustek)</t>
  </si>
  <si>
    <t>-983744190</t>
  </si>
  <si>
    <t>Poznámka k položce:_x000d_
nejlépe provedeno od výrobce propustku</t>
  </si>
  <si>
    <t>71</t>
  </si>
  <si>
    <t>871315221</t>
  </si>
  <si>
    <t>Kanalizační potrubí z tvrdého PVC v otevřeném výkopu ve sklonu do 20 %, hladkého plnostěnného jednovrstvého, tuhost třídy SN 8 DN 160</t>
  </si>
  <si>
    <t>-740532395</t>
  </si>
  <si>
    <t>72</t>
  </si>
  <si>
    <t>877313124ROO</t>
  </si>
  <si>
    <t>Montáž tvarovek na potrubí z kanalizačních trub z plastu z tvrdého PVC těsněných gumovým kroužkem v otevřeném výkopu na stávající potrubí DN 150. Komplet cena včetně dodávky a montáže.</t>
  </si>
  <si>
    <t>531997074</t>
  </si>
  <si>
    <t>Poznámka k položce:_x000d_
Různé druhy tvarovek</t>
  </si>
  <si>
    <t>včetně vytvoření sifonu - nutnost!!!!</t>
  </si>
  <si>
    <t>(20*3)+(4*20)</t>
  </si>
  <si>
    <t>73</t>
  </si>
  <si>
    <t>895941111</t>
  </si>
  <si>
    <t>Zřízení vpusti kanalizační uliční z betonových dílců typ UV-50 normální</t>
  </si>
  <si>
    <t>-1902921566</t>
  </si>
  <si>
    <t>Poznámka k položce:_x000d_
včetně podsypu a betonu_x000d_
orientační rozměry</t>
  </si>
  <si>
    <t>74</t>
  </si>
  <si>
    <t>899201111</t>
  </si>
  <si>
    <t>Osazení mříží litinových včetně rámů a košů na bahno hmotnosti jednotlivě do 50 kg</t>
  </si>
  <si>
    <t>-248460183</t>
  </si>
  <si>
    <t>75</t>
  </si>
  <si>
    <t>592238520</t>
  </si>
  <si>
    <t>dno pro uliční vpusť s kalovou prohlubní betonové 450x300x50mm</t>
  </si>
  <si>
    <t>358856911</t>
  </si>
  <si>
    <t>Poznámka k položce:_x000d_
Přesná sestava bude známa až při realizaci a bude případně upravena</t>
  </si>
  <si>
    <t>76</t>
  </si>
  <si>
    <t>592238580.1</t>
  </si>
  <si>
    <t xml:space="preserve">Prefabrikáty pro uliční vpusti dílce betonové pro uliční vpusti skruže horní TBV-Q 450/555/5d         45 x 57 x 5</t>
  </si>
  <si>
    <t>-1416052582</t>
  </si>
  <si>
    <t>77</t>
  </si>
  <si>
    <t>59223857</t>
  </si>
  <si>
    <t>skruž pro uliční vpusť horní betonová 450x295x50mm</t>
  </si>
  <si>
    <t>-446325426</t>
  </si>
  <si>
    <t>78</t>
  </si>
  <si>
    <t>BTL.0006306.URS</t>
  </si>
  <si>
    <t>skruž betonová pro uliční vpusť horní TBV-Q 450/195/5c, 45x19,5x5 cm</t>
  </si>
  <si>
    <t>-64323561</t>
  </si>
  <si>
    <t>79</t>
  </si>
  <si>
    <t>BTL.0006305.URS</t>
  </si>
  <si>
    <t>skruž betonová pro uliční vpusťs výtokovým otvorem PVC TBV-Q 450/350/3a, 45x35x5 cm</t>
  </si>
  <si>
    <t>-1504857959</t>
  </si>
  <si>
    <t>80</t>
  </si>
  <si>
    <t>592238640</t>
  </si>
  <si>
    <t>prstenec pro uliční vpusť vyrovnávací betonový 390x60x130mm</t>
  </si>
  <si>
    <t>-715611353</t>
  </si>
  <si>
    <t>81</t>
  </si>
  <si>
    <t>592238750</t>
  </si>
  <si>
    <t>koš nízký pro uliční vpusti žárově Pz plech pro rám 500/500mm DIN 4052-B1</t>
  </si>
  <si>
    <t>-592978799</t>
  </si>
  <si>
    <t>82</t>
  </si>
  <si>
    <t>592238780.1</t>
  </si>
  <si>
    <t>Prefabrikáty pro uliční vpusti dílce betonové pro uliční vpusti vpusť dešťová uliční s rámem mříž pryžová D400 , 500/500mm</t>
  </si>
  <si>
    <t>-1971509243</t>
  </si>
  <si>
    <t>Poznámka k položce:_x000d_
Případně se mohou použít stávající</t>
  </si>
  <si>
    <t>83</t>
  </si>
  <si>
    <t>592238760</t>
  </si>
  <si>
    <t>Prefabrikáty pro uliční vpusti dílce betonové pro uliční vpusti vpusť dešťová uliční s rámem rám zabetonovaný DIN 19583-9, 500/500mm</t>
  </si>
  <si>
    <t>468500864</t>
  </si>
  <si>
    <t>23001R00</t>
  </si>
  <si>
    <t>kamerové zkoušky kanalizace</t>
  </si>
  <si>
    <t>830995836</t>
  </si>
  <si>
    <t>85</t>
  </si>
  <si>
    <t>935932422</t>
  </si>
  <si>
    <t>ACO DRAIN® MultiDrain® V200 - žlab nízký dlouhý 1m z polymerbetonu _x000d_
Odvodňovací žlab pro zatížení D400 vnitřní š 200 mm s roštem ztvárné litiny s litinovou hranou._x000d_
Cena včetně osazení a dopravy a příslušenství</t>
  </si>
  <si>
    <t>1370840007</t>
  </si>
  <si>
    <t>5,3+2,3+4</t>
  </si>
  <si>
    <t>86</t>
  </si>
  <si>
    <t>935932617</t>
  </si>
  <si>
    <t>Odvodňovací žlab vpusť s kalovým košem pro žlab vnitřní šířky 200 mm s roštem z tvárné litiny D400_x000d_
ACO DRAIN® MultiDrain® V200 - vpust jednodílná_x000d_
komplet cena včetě osazení, příslušenství a dodávky</t>
  </si>
  <si>
    <t>386568219</t>
  </si>
  <si>
    <t>Poznámka k položce:_x000d_
Bude v trase č. 1 osazena vedle vyměňované uliční pusti i roštová vpust. V trase č. 2 budou nové vpusti roštové. Roštový žlab bude napojena návrtem na vyměňovanou uliční vpust.</t>
  </si>
  <si>
    <t>87</t>
  </si>
  <si>
    <t>899331111R</t>
  </si>
  <si>
    <t>Výšková úprava uličního vstupu nebo vpusti do 200 mm zvýšením nebo sníženímpoklopu</t>
  </si>
  <si>
    <t>-1428806984</t>
  </si>
  <si>
    <t>88</t>
  </si>
  <si>
    <t>899431111R.1</t>
  </si>
  <si>
    <t>Výšková úprava uličního vstupu nebo vpusti do 200 mm zvýšením/snížením krycího hrnce, šoupěte nebo hydrantu bez úpravy armatur</t>
  </si>
  <si>
    <t>-870543049</t>
  </si>
  <si>
    <t>89</t>
  </si>
  <si>
    <t>899914111R00</t>
  </si>
  <si>
    <t>Montáž plastové chráničky D 159 x 10 mm</t>
  </si>
  <si>
    <t>1107045502</t>
  </si>
  <si>
    <t>Poznámka k položce:_x000d_
Případné použití</t>
  </si>
  <si>
    <t>150</t>
  </si>
  <si>
    <t>90</t>
  </si>
  <si>
    <t>286193200R00</t>
  </si>
  <si>
    <t>chránička dělená, PE-HD d 110</t>
  </si>
  <si>
    <t>1460889842</t>
  </si>
  <si>
    <t>Ostatní konstrukce a práce</t>
  </si>
  <si>
    <t>91</t>
  </si>
  <si>
    <t>9145111R</t>
  </si>
  <si>
    <t>Montáž sloupku včetně sloupku a dopravy - komplet cena_x000d_
LITINOVÝ OSMIBOKÝ SLOUPEK s odstraněnými uchy_x000d_
Rozměry: 1 m _x000d_
Materiál: šedá litina 
_x000d_
Barevnost: 7016 RAL </t>
  </si>
  <si>
    <t>1780460073</t>
  </si>
  <si>
    <t xml:space="preserve">Poznámka k položce:_x000d_
Výrobce: PECHLÁT s.r.o.  
</t>
  </si>
  <si>
    <t>92</t>
  </si>
  <si>
    <t>919791013R</t>
  </si>
  <si>
    <t xml:space="preserve">Montáž ochrany stromů v komunikaci s vnitřní litinovou nebo ocelovou výplní (mříží) se zabetonováním ocelového rámu, plochy přes 1 m2_x000d_
Rozměr 1,2 x 1,2 m_x000d_
materiál : pozinková ocel_x000d_
Povrchová úprava: prášková barva šedá_x000d_
</t>
  </si>
  <si>
    <t>-1517056706</t>
  </si>
  <si>
    <t>Poznámka k položce:_x000d_
Výrobce Rex</t>
  </si>
  <si>
    <t>93</t>
  </si>
  <si>
    <t>936104213R</t>
  </si>
  <si>
    <t xml:space="preserve">Montáž odpadkového koše včetně koše a dopravy - cena komplet_x000d_
KOLN KK02 s vyjímatelnou pozinkovou nádobou_x000d_
Rozměry: 460×460×866 mm / 100 kg / 75 l _x000d_
Materiál: betonová část – hladký antracit_x000d_
 kovové části – RAL 7016_x000d_
		 </t>
  </si>
  <si>
    <t>-594809730</t>
  </si>
  <si>
    <t>Poznámka k položce:_x000d_
Výrobce: STREETPARK s. r. o.</t>
  </si>
  <si>
    <t>94</t>
  </si>
  <si>
    <t>936124112R</t>
  </si>
  <si>
    <t>Montáž lavičky parkové stabilní se zabetonováním noh - včetně lavbičky a dopravy komplet cena_x000d_
typ ALUMA – LAL 11 (bez područek)_x000d_
Rozměry: 1800×665×810 mm / 29 kg _x000d_
Materiál: kovová část RAL 7016 – antracit _x000d_
dřevěná část – tropické dřevo</t>
  </si>
  <si>
    <t>-1549843907</t>
  </si>
  <si>
    <t>95</t>
  </si>
  <si>
    <t>966001312</t>
  </si>
  <si>
    <t>Odstranění odpadkového koše přichyceného páskováním nebo šrouby</t>
  </si>
  <si>
    <t>1421705830</t>
  </si>
  <si>
    <t>96</t>
  </si>
  <si>
    <t>966005111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</si>
  <si>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s betonovými patkami</t>
  </si>
  <si>
    <t>490458260</t>
  </si>
  <si>
    <t>7,5</t>
  </si>
  <si>
    <t>97</t>
  </si>
  <si>
    <t>911111111</t>
  </si>
  <si>
    <t>Montáž zábradlí ocelového zabetonovaného</t>
  </si>
  <si>
    <t>1989139342</t>
  </si>
  <si>
    <t>98</t>
  </si>
  <si>
    <t>31686525R00</t>
  </si>
  <si>
    <t xml:space="preserve">Bezpečnostní zábradlí před školou. Výrobky trubkové s povrchovou úpravou. S protikorozní úpravou a natřený na červeno bílou barvou se zarážkou pro slepeckou hůl.  Délka 7,5 m.</t>
  </si>
  <si>
    <t>1414363612</t>
  </si>
  <si>
    <t>99</t>
  </si>
  <si>
    <t>914111111</t>
  </si>
  <si>
    <t>Montáž svislé dopravní značky základní velikosti do 1 m2 objímkami na sloupky nebo konzoly</t>
  </si>
  <si>
    <t>-1286892750</t>
  </si>
  <si>
    <t>12+2+4+3+1</t>
  </si>
  <si>
    <t>100</t>
  </si>
  <si>
    <t>40445553</t>
  </si>
  <si>
    <t>značka dopravní svislá retroreflexní fólie tř 1 Al prolis D 700mm</t>
  </si>
  <si>
    <t>-873991074</t>
  </si>
  <si>
    <t>Poznámka k položce:_x000d_
C2b</t>
  </si>
  <si>
    <t>101</t>
  </si>
  <si>
    <t>40445480</t>
  </si>
  <si>
    <t>značka dopravní svislá retroreflexní fólie tř 1 FeZn prolis 500x700mm</t>
  </si>
  <si>
    <t>-1412748980</t>
  </si>
  <si>
    <t>Poznámka k položce:_x000d_
IP12 a IP11c</t>
  </si>
  <si>
    <t>102</t>
  </si>
  <si>
    <t>40445483R</t>
  </si>
  <si>
    <t>značka dopravní svislá retroreflexní fólie tř 1 FeZn prolis 1000x1000mm</t>
  </si>
  <si>
    <t>2098671970</t>
  </si>
  <si>
    <t>Poznámka k položce:_x000d_
3*IP25a, 1*IP25b</t>
  </si>
  <si>
    <t>103</t>
  </si>
  <si>
    <t>40445481</t>
  </si>
  <si>
    <t>značka dopravní svislá retroreflexní fólie tř 1 FeZn prolis 1000x1500mm</t>
  </si>
  <si>
    <t>143426722</t>
  </si>
  <si>
    <t>Poznámka k položce:_x000d_
IP25a,b, IZ6a,b</t>
  </si>
  <si>
    <t>104</t>
  </si>
  <si>
    <t>914511111</t>
  </si>
  <si>
    <t>Montáž sloupku dopravních značek délky do 3,5 m do betonového základu</t>
  </si>
  <si>
    <t>-41098583</t>
  </si>
  <si>
    <t>Poznámka k položce:_x000d_
Značky zona oboustranné budou na dvou sloupcích</t>
  </si>
  <si>
    <t>12+2+3</t>
  </si>
  <si>
    <t>105</t>
  </si>
  <si>
    <t>404452250</t>
  </si>
  <si>
    <t>sloupek pro dopravní značku Zn D 60mm v 3,5m</t>
  </si>
  <si>
    <t>-1460629495</t>
  </si>
  <si>
    <t>13+3</t>
  </si>
  <si>
    <t>106</t>
  </si>
  <si>
    <t>40445225R</t>
  </si>
  <si>
    <t>sloupek dvojitý pro dopravní značku Zn D 60mm v 3,5m rámový</t>
  </si>
  <si>
    <t>-128949467</t>
  </si>
  <si>
    <t>Poznámka k položce:_x000d_
Pro umístění dvou značek vedle sebe a ze zadní strany</t>
  </si>
  <si>
    <t>107</t>
  </si>
  <si>
    <t>914431112</t>
  </si>
  <si>
    <t>Montáž dopravního zrcadla na sloupky nebo konzoly velikosti do 1 m2</t>
  </si>
  <si>
    <t>674884559</t>
  </si>
  <si>
    <t>108</t>
  </si>
  <si>
    <t>40445203</t>
  </si>
  <si>
    <t>zrcadlo dopravní čtvercové 600x800mm</t>
  </si>
  <si>
    <t>79859314</t>
  </si>
  <si>
    <t>109</t>
  </si>
  <si>
    <t>915111112</t>
  </si>
  <si>
    <t>Vodorovné dopravní značení stříkané barvou dělící čára šířky 125 mm souvislá bílá retroreflexní</t>
  </si>
  <si>
    <t>569285729</t>
  </si>
  <si>
    <t>21,5+62+22,7</t>
  </si>
  <si>
    <t>110</t>
  </si>
  <si>
    <t>915121122</t>
  </si>
  <si>
    <t>Vodorovné dopravní značení stříkané barvou vodící čára bílá šířky 250 mm přerušovaná retroreflexní</t>
  </si>
  <si>
    <t>-992144714</t>
  </si>
  <si>
    <t>111</t>
  </si>
  <si>
    <t>915131112</t>
  </si>
  <si>
    <t>Vodorovné dopravní značení stříkané barvou přechody pro chodce, šipky, symboly bílé retroreflexní</t>
  </si>
  <si>
    <t>-1064430233</t>
  </si>
  <si>
    <t>112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</si>
  <si>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</si>
  <si>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</si>
  <si>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-1488002103</t>
  </si>
  <si>
    <t>Poznámka k položce:_x000d_
3 značky se posunou</t>
  </si>
  <si>
    <t>113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</si>
  <si>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</si>
  <si>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</si>
  <si>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-1251077690</t>
  </si>
  <si>
    <t>Poznámka k položce:_x000d_
na nový sloupek</t>
  </si>
  <si>
    <t>114</t>
  </si>
  <si>
    <t>916241113</t>
  </si>
  <si>
    <t>Osazení obrubníku kamenného se zřízením lože, s vyplněním a zatřením spár cementovou maltou ležatého s boční opěrou z betonu prostého, do lože z betonu prostého</t>
  </si>
  <si>
    <t>-1805928900</t>
  </si>
  <si>
    <t>3,6+3,6+3,6+8,5+21,2+14,1+6,3+8+5,2+6+3,2</t>
  </si>
  <si>
    <t>115</t>
  </si>
  <si>
    <t>916241213</t>
  </si>
  <si>
    <t>Osazení obrubníku kamenného řezaného s s protiskluzným tryskaným povrchem se zřízením lože, s vyplněním a zatřením spár cementovou maltou stojatého s boční opěrou z betonu prostého, do lože z betonu prostého</t>
  </si>
  <si>
    <t>-1913517661</t>
  </si>
  <si>
    <t>Poznámka k položce:_x000d_
Přechody výškové budou řešeny upravou řezáním.</t>
  </si>
  <si>
    <t>273+5+2+2+4-(37+5,5)+2+103+36+(5,5*4)-83,3</t>
  </si>
  <si>
    <t>116</t>
  </si>
  <si>
    <t>58380007</t>
  </si>
  <si>
    <t>obrubník kamenný žulový přímý 150x250mm. Obrubníky jsou řezané s protiskluzným tryskaným povrchem.</t>
  </si>
  <si>
    <t>-648426272</t>
  </si>
  <si>
    <t>Poznámka k položce:_x000d_
U přejezdového prahu jsou jednotlivé zlomy ohraničeny obrubou</t>
  </si>
  <si>
    <t>273+5+2+2+4-(37+5,5)+2+103+36+(5,5*4)</t>
  </si>
  <si>
    <t>117</t>
  </si>
  <si>
    <t>58380418</t>
  </si>
  <si>
    <t>obrubník kamenný žulový obloukový R 0,5-1m 150x250mm</t>
  </si>
  <si>
    <t>177466845</t>
  </si>
  <si>
    <t>118</t>
  </si>
  <si>
    <t>919121121</t>
  </si>
  <si>
    <t>Utěsnění dilatačních spár zálivkou za studena v cementobetonovém nebo živičném krytu včetně adhezního nátěru s těsnicím profilem pod zálivkou, pro komůrky šířky 15 mm, hloubky 25 mm</t>
  </si>
  <si>
    <t>1404769538</t>
  </si>
  <si>
    <t>31,7</t>
  </si>
  <si>
    <t>119</t>
  </si>
  <si>
    <t>919112222</t>
  </si>
  <si>
    <t>Řezání dilatačních spár v živičném krytu vytvoření komůrky pro těsnící zálivku šířky 15 mm, hloubky 25 mm</t>
  </si>
  <si>
    <t>178782728</t>
  </si>
  <si>
    <t>120</t>
  </si>
  <si>
    <t>919731121</t>
  </si>
  <si>
    <t>Zarovnání styčné plochy podkladu nebo krytu podél vybourané části komunikace nebo zpevněné plochy živičné tl. do 50 mm</t>
  </si>
  <si>
    <t>-1093325670</t>
  </si>
  <si>
    <t>121</t>
  </si>
  <si>
    <t>919735112</t>
  </si>
  <si>
    <t>Řezání stávajícího živičného krytu nebo podkladu hloubky přes 50 do 100 mm</t>
  </si>
  <si>
    <t>2143577671</t>
  </si>
  <si>
    <t>5,5+4,2+22</t>
  </si>
  <si>
    <t>122</t>
  </si>
  <si>
    <t>938908411</t>
  </si>
  <si>
    <t>Čištění vozovek splachováním vodou povrchu podkladu nebo krytu živičného, betonového nebo dlážděného</t>
  </si>
  <si>
    <t>-1801441874</t>
  </si>
  <si>
    <t>650</t>
  </si>
  <si>
    <t>123</t>
  </si>
  <si>
    <t>96600R</t>
  </si>
  <si>
    <t xml:space="preserve">Odstranění sloupků </t>
  </si>
  <si>
    <t>1544651257</t>
  </si>
  <si>
    <t>124</t>
  </si>
  <si>
    <t>96600R2</t>
  </si>
  <si>
    <t>Odstranění sloupků plastových</t>
  </si>
  <si>
    <t>-342736356</t>
  </si>
  <si>
    <t>997</t>
  </si>
  <si>
    <t>Přesun sutě</t>
  </si>
  <si>
    <t>125</t>
  </si>
  <si>
    <t>997221571</t>
  </si>
  <si>
    <t>Vodorovná doprava vybouraných hmot bez naložení, ale se složením a s hrubým urovnáním na vzdálenost do 1 km</t>
  </si>
  <si>
    <t>345009256</t>
  </si>
  <si>
    <t>potrubí a uliční vpusti</t>
  </si>
  <si>
    <t>19,2+6+1</t>
  </si>
  <si>
    <t>126</t>
  </si>
  <si>
    <t>997221579</t>
  </si>
  <si>
    <t>Vodorovná doprava vybouraných hmot bez naložení, ale se složením a s hrubým urovnáním na vzdálenost Příplatek k ceně za každý další i započatý 1 km přes 1 km</t>
  </si>
  <si>
    <t>1887085192</t>
  </si>
  <si>
    <t>26,2*17</t>
  </si>
  <si>
    <t>127</t>
  </si>
  <si>
    <t>997221551</t>
  </si>
  <si>
    <t>Vodorovná doprava suti bez naložení, ale se složením a s hrubým urovnáním ze sypkých materiálů, na vzdálenost do 1 km</t>
  </si>
  <si>
    <t>795897147</t>
  </si>
  <si>
    <t>kamenivo</t>
  </si>
  <si>
    <t>(593,41-508,085)*1,8</t>
  </si>
  <si>
    <t>živice</t>
  </si>
  <si>
    <t>440,064+0,784</t>
  </si>
  <si>
    <t>128</t>
  </si>
  <si>
    <t>997221559R</t>
  </si>
  <si>
    <t>Příplatek ZKD 1 km u vodorovné dopravy suti ze sypkých materiálů 10km</t>
  </si>
  <si>
    <t>157590511</t>
  </si>
  <si>
    <t>17*594,433</t>
  </si>
  <si>
    <t>129</t>
  </si>
  <si>
    <t>997221561</t>
  </si>
  <si>
    <t>Vodorovná doprava suti bez naložení, ale se složením a s hrubým urovnáním z kusových materiálů, na vzdálenost do 1 km</t>
  </si>
  <si>
    <t>-1626741495</t>
  </si>
  <si>
    <t>Poznámka k položce:_x000d_
kovy do sběrných surovin a dlažba do technikcých služeb či na jiné využití po domluvě s investorem</t>
  </si>
  <si>
    <t>beton</t>
  </si>
  <si>
    <t>146,4</t>
  </si>
  <si>
    <t>přídlažba</t>
  </si>
  <si>
    <t>17,22</t>
  </si>
  <si>
    <t>obruba</t>
  </si>
  <si>
    <t>92,865</t>
  </si>
  <si>
    <t>získaná zámkovka</t>
  </si>
  <si>
    <t>202,046</t>
  </si>
  <si>
    <t>kovový odpad</t>
  </si>
  <si>
    <t>1,2</t>
  </si>
  <si>
    <t>130</t>
  </si>
  <si>
    <t>997221569R01</t>
  </si>
  <si>
    <t>Příplatek ZKD 1 km u vodorovné dopravy suti z kusových materiálů</t>
  </si>
  <si>
    <t>-758747255</t>
  </si>
  <si>
    <t>163,62*17</t>
  </si>
  <si>
    <t>131</t>
  </si>
  <si>
    <t>997221815</t>
  </si>
  <si>
    <t>Poplatek za uložení stavebního odpadu na skládce (skládkovné) z prostého betonu zatříděného do Katalogu odpadů pod kódem 170 101</t>
  </si>
  <si>
    <t>-1367714673</t>
  </si>
  <si>
    <t>163,62+17,22</t>
  </si>
  <si>
    <t>132</t>
  </si>
  <si>
    <t>997221825</t>
  </si>
  <si>
    <t>Poplatek za uložení stavebního odpadu na skládce (skládkovné) z armovaného betonu zatříděného do Katalogu odpadů pod kódem 170 101</t>
  </si>
  <si>
    <t>1592767303</t>
  </si>
  <si>
    <t>19,2+6</t>
  </si>
  <si>
    <t>133</t>
  </si>
  <si>
    <t>997221845</t>
  </si>
  <si>
    <t>Poplatek za uložení stavebního odpadu na skládce (skládkovné) asfaltového bez obsahu dehtu zatříděného do Katalogu odpadů pod kódem 170 302</t>
  </si>
  <si>
    <t>743618307</t>
  </si>
  <si>
    <t>440,848</t>
  </si>
  <si>
    <t>134</t>
  </si>
  <si>
    <t>997221855</t>
  </si>
  <si>
    <t>-1468309733</t>
  </si>
  <si>
    <t>153,585</t>
  </si>
  <si>
    <t>998</t>
  </si>
  <si>
    <t>Přesun hmot</t>
  </si>
  <si>
    <t>135</t>
  </si>
  <si>
    <t>998274101</t>
  </si>
  <si>
    <t>Přesun hmot pro trubní vedení hloubené z trub betonových nebo železobetonových pro vodovody nebo kanalizace v otevřeném výkopu dopravní vzdálenost do 15 m</t>
  </si>
  <si>
    <t>-1198543539</t>
  </si>
  <si>
    <t>25,13</t>
  </si>
  <si>
    <t>136</t>
  </si>
  <si>
    <t>998276101</t>
  </si>
  <si>
    <t>Přesun hmot pro trubní vedení hloubené z trub z plastických hmot nebo sklolaminátových pro vodovody nebo kanalizace v otevřeném výkopu dopravní vzdálenost do 15 m</t>
  </si>
  <si>
    <t>-1535055940</t>
  </si>
  <si>
    <t>34,12</t>
  </si>
  <si>
    <t>137</t>
  </si>
  <si>
    <t>998225111</t>
  </si>
  <si>
    <t>Přesun hmot pro komunikace s krytem z kameniva, monolitickým betonovým nebo živičným dopravní vzdálenost do 200 m jakékoliv délky objektu</t>
  </si>
  <si>
    <t>1779286484</t>
  </si>
  <si>
    <t>1165-34,12</t>
  </si>
  <si>
    <t xml:space="preserve">77.2 - Veřejné osvětlení </t>
  </si>
  <si>
    <t>CZ-CPV:</t>
  </si>
  <si>
    <t>51000000-9</t>
  </si>
  <si>
    <t>Ing. Tomáš Dvořák</t>
  </si>
  <si>
    <t xml:space="preserve">Soupis prací je sestaven za využití položek cenové soustavy ÚRS. Cenové a technické podmínky položek Cenové soustavy  ÚRS, které nejsou uvedeny v soupisu prací (tzv. úvodní část katalogů) jsou neomezeně dálkově k dispozici na www.cs-urs.cz. Položky soupisů prací, které nemají ve sloupci "Cenová soustava" uveden žádný údaj, nepochází z cenové soustavy ÚRS. Bližší informace k ocenění rozpočtu jsou uvedeny v textových a výkresových částech projektové dokumentace pro provádění stavby.</t>
  </si>
  <si>
    <t xml:space="preserve">      99 - Přesun hmot</t>
  </si>
  <si>
    <t>PSV - Práce a dodávky PSV</t>
  </si>
  <si>
    <t xml:space="preserve">    741 - Elektroinstalace - silnoproud</t>
  </si>
  <si>
    <t xml:space="preserve">    742 - Elektromontáže - rozvodný systém</t>
  </si>
  <si>
    <t xml:space="preserve">    747 - Elektromontáže - kompletace rozvodů</t>
  </si>
  <si>
    <t xml:space="preserve">    748 - Elektromontáže - osvětlovací zařízení a svítidla</t>
  </si>
  <si>
    <t>M - Práce a dodávky M</t>
  </si>
  <si>
    <t xml:space="preserve">    21-M - Elektromontáže</t>
  </si>
  <si>
    <t xml:space="preserve">    46-M - Zemní práce při extr.mont.pracích</t>
  </si>
  <si>
    <t>-1527205071</t>
  </si>
  <si>
    <t>170</t>
  </si>
  <si>
    <t>1588040958</t>
  </si>
  <si>
    <t xml:space="preserve">Poznámka k položce:_x000d_
cena zahrnuje ruční práce i blízkosti stromů a jejich kořenů_x000d_
Orientační cena z nabídek firem </t>
  </si>
  <si>
    <t>170*0.5*0.8</t>
  </si>
  <si>
    <t>-170002506</t>
  </si>
  <si>
    <t>26*0,5*0,2</t>
  </si>
  <si>
    <t>1081938874</t>
  </si>
  <si>
    <t>26*0,5</t>
  </si>
  <si>
    <t>495506113</t>
  </si>
  <si>
    <t>Poznámka k položce:_x000d_
Po dohodě s investorem a zjištění stavu a kvality ornice, bude možné použít stávající získanou ornici zpět místo nové ornice.</t>
  </si>
  <si>
    <t>2,6</t>
  </si>
  <si>
    <t>892416184</t>
  </si>
  <si>
    <t>682450704</t>
  </si>
  <si>
    <t>13/20</t>
  </si>
  <si>
    <t>Odstranění travního drnu a kamenů s naložením a odvozem odpadu do 20 km včetně uložení do kompostárny nebo na skládky</t>
  </si>
  <si>
    <t>-1201076945</t>
  </si>
  <si>
    <t>(26)*0,5</t>
  </si>
  <si>
    <t>460600023</t>
  </si>
  <si>
    <t>Přemístění (odvoz) horniny, suti a vybouraných hmot vodorovné přemístění horniny včetně složení, bez naložení a rozprostření jakékoliv třídy, na vzdálenost přes 500 do 1000 m</t>
  </si>
  <si>
    <t>1853431895</t>
  </si>
  <si>
    <t>196*0.23*0,5</t>
  </si>
  <si>
    <t>5*0,7*0,9</t>
  </si>
  <si>
    <t>460600031</t>
  </si>
  <si>
    <t>Přemístění (odvoz) horniny, suti a vybouraných hmot vodorovné přemístění horniny včetně složení, bez naložení a rozprostření jakékoliv třídy, na vzdálenost Příplatek k ceně -0023 za každých dalších i započatých 1000 m</t>
  </si>
  <si>
    <t>743224703</t>
  </si>
  <si>
    <t>25,69*17</t>
  </si>
  <si>
    <t>-807217836</t>
  </si>
  <si>
    <t>25,69*1.8</t>
  </si>
  <si>
    <t>2034548420</t>
  </si>
  <si>
    <t>2*(196-26)</t>
  </si>
  <si>
    <t>100RO1</t>
  </si>
  <si>
    <t>Přesun hmot pro komunikace s krytem z kameniva, monolitickým betonovým nebo živičným dopravní vzdálenost do 200 m montážní plošina přeprava</t>
  </si>
  <si>
    <t>km</t>
  </si>
  <si>
    <t>687375053</t>
  </si>
  <si>
    <t xml:space="preserve">Poznámka k položce:_x000d_
Orientační cena z nabídek firem </t>
  </si>
  <si>
    <t>100ROO</t>
  </si>
  <si>
    <t>Přesun hmot pro komunikace s krytem z kameniva, monolitickým betonovým nebo živičným dopravní vzdálenost do 200 m autojeřáb přeprava</t>
  </si>
  <si>
    <t>-990489803</t>
  </si>
  <si>
    <t>460600061</t>
  </si>
  <si>
    <t>Přemístění (odvoz) horniny, suti a vybouraných hmot odvoz suti a vybouraných hmot do 1 km</t>
  </si>
  <si>
    <t>175083779</t>
  </si>
  <si>
    <t>Poznámka k položce:_x000d_
možno uložit do kovošrotu</t>
  </si>
  <si>
    <t>Kabely a stožáry</t>
  </si>
  <si>
    <t>460600071</t>
  </si>
  <si>
    <t>Přemístění (odvoz) horniny, suti a vybouraných hmot odvoz suti a vybouraných hmot Příplatek k ceně za každý další i započatý 1 km</t>
  </si>
  <si>
    <t>-2013336175</t>
  </si>
  <si>
    <t>7*5</t>
  </si>
  <si>
    <t>2141894245</t>
  </si>
  <si>
    <t>9982761ROO</t>
  </si>
  <si>
    <t>Přesun hmot pro elektromontážní práce</t>
  </si>
  <si>
    <t>518935088</t>
  </si>
  <si>
    <t>0,34+36,11+6,274</t>
  </si>
  <si>
    <t>PSV</t>
  </si>
  <si>
    <t>Práce a dodávky PSV</t>
  </si>
  <si>
    <t>741</t>
  </si>
  <si>
    <t>Elektroinstalace - silnoproud</t>
  </si>
  <si>
    <t>741810003</t>
  </si>
  <si>
    <t>Zkoušky a prohlídky elektrických rozvodů a zařízení celková prohlídka a vyhotovení revizní zprávy pro objem montážních prací přes 500 do 1000 tis. Kč</t>
  </si>
  <si>
    <t>-1502293246</t>
  </si>
  <si>
    <t>6+1</t>
  </si>
  <si>
    <t>742</t>
  </si>
  <si>
    <t>Elektromontáže - rozvodný systém</t>
  </si>
  <si>
    <t>74RO2</t>
  </si>
  <si>
    <t xml:space="preserve">Svorkovnice pro připojení až tří kabelů (CYKY-J 16x4; L(1-3),PEN) se zemnícím šroubem a jedním jištěným vývodem - materiál včetně montáže_x000d_
</t>
  </si>
  <si>
    <t>-1751180511</t>
  </si>
  <si>
    <t>Poznámka k položce:_x000d_
Orientační cena z nabídek firem</t>
  </si>
  <si>
    <t>747</t>
  </si>
  <si>
    <t>Elektromontáže - kompletace rozvodů</t>
  </si>
  <si>
    <t>747211100 R00</t>
  </si>
  <si>
    <t>Pojistka včetně montáže se zapojením vodičů</t>
  </si>
  <si>
    <t>1017625441</t>
  </si>
  <si>
    <t>748</t>
  </si>
  <si>
    <t>Elektromontáže - osvětlovací zařízení a svítidla</t>
  </si>
  <si>
    <t>103R</t>
  </si>
  <si>
    <t>Měření intenzity umělého osvětlení</t>
  </si>
  <si>
    <t>kompl</t>
  </si>
  <si>
    <t>719051636</t>
  </si>
  <si>
    <t xml:space="preserve">Poznámka k položce:_x000d_
Před zahájením provozu objektivizovat intenzitu umělého osvětlení měřením, hodnoty musí odpovídat ČSN EN 12464-2. </t>
  </si>
  <si>
    <t>210202013</t>
  </si>
  <si>
    <t>Montáž svítidel výbojkových se zapojením vodičů průmyslových nebo venkovních na výložník</t>
  </si>
  <si>
    <t>-1871616029</t>
  </si>
  <si>
    <t>34844ROO</t>
  </si>
  <si>
    <t>uliční osvětlení LED / 5096 / 24 LEDs 700mA WW / 415812 1x24 LEDs 700mA</t>
  </si>
  <si>
    <t>256</t>
  </si>
  <si>
    <t>1416692152</t>
  </si>
  <si>
    <t>Poznámka k položce:_x000d_
VIz výpočet</t>
  </si>
  <si>
    <t>210202013ROO</t>
  </si>
  <si>
    <t>Demontáž svítidel výbojkových s naložením na dopravní prostředek a odvozem a přenechání investorovi na znovupoužití</t>
  </si>
  <si>
    <t>-482675193</t>
  </si>
  <si>
    <t>Poznámka k položce:_x000d_
Dojde k šetrné demontáži, aby bylo možné opětovně použít</t>
  </si>
  <si>
    <t>210810006RO1</t>
  </si>
  <si>
    <t>demontáž a očištění kabelu s naložením na dopravní prostředek a a odvozem a přenechání investorovi na znovupoužití a po domluvě s investreom případně odvoz do kovošrotu</t>
  </si>
  <si>
    <t>967542486</t>
  </si>
  <si>
    <t>(130)*1,2</t>
  </si>
  <si>
    <t>3*8</t>
  </si>
  <si>
    <t>460080112R00</t>
  </si>
  <si>
    <t>Základové konstrukce bourání základu včetně záhozu jámy sypaninou, zhutnění a urovnání betonového</t>
  </si>
  <si>
    <t>2145510849</t>
  </si>
  <si>
    <t>748719211</t>
  </si>
  <si>
    <t>Montáž stožárů osvětlení, bez zemních prací ocelových samostatně stojících, délky do 12 m</t>
  </si>
  <si>
    <t>1435383697</t>
  </si>
  <si>
    <t>31674066</t>
  </si>
  <si>
    <t>stožár osvětlovací sadový Pz 133/89/60 v 5,5m</t>
  </si>
  <si>
    <t>-86609672</t>
  </si>
  <si>
    <t>Poznámka k položce:_x000d_
K 5,5</t>
  </si>
  <si>
    <t>748719211RO1</t>
  </si>
  <si>
    <t>Demontáž výložníku s naložením na dopravní prostředek a odvozem a přenechání investorovi na znovupoužití</t>
  </si>
  <si>
    <t>1383651785</t>
  </si>
  <si>
    <t>748719211ROO</t>
  </si>
  <si>
    <t>Demontáž stožáru osvětlení do 12m s naložením na dopravní prostředek aa odvozem a přenechání investorovi na znovupoužití</t>
  </si>
  <si>
    <t>-575246840</t>
  </si>
  <si>
    <t>748741000</t>
  </si>
  <si>
    <t>Montáž elektrovýzbroje stožárů osvětlení 1 okruh</t>
  </si>
  <si>
    <t>136356889</t>
  </si>
  <si>
    <t>748741000ROO</t>
  </si>
  <si>
    <t>Demontáž elektrovýzbroj stožáru 1 okruh s naložením na dopravní prostředek a s odvozem do kovošrotu</t>
  </si>
  <si>
    <t>598143477</t>
  </si>
  <si>
    <t>Práce a dodávky M</t>
  </si>
  <si>
    <t>21-M</t>
  </si>
  <si>
    <t>Elektromontáže</t>
  </si>
  <si>
    <t>210100096</t>
  </si>
  <si>
    <t>Ukončení vodičů izolovaných s označením a zapojením na svorkovnici s otevřením a uzavřením krytu průřezu žíly do 2,5 mm2</t>
  </si>
  <si>
    <t>-1873367452</t>
  </si>
  <si>
    <t>6*5</t>
  </si>
  <si>
    <t>460ROO</t>
  </si>
  <si>
    <t>stožárové pouzdro včetně montáže a dodávky</t>
  </si>
  <si>
    <t>-342197656</t>
  </si>
  <si>
    <t>745901200ROO</t>
  </si>
  <si>
    <t>označení vývodu z rozvaděče štítkem</t>
  </si>
  <si>
    <t>2087005582</t>
  </si>
  <si>
    <t>48+30</t>
  </si>
  <si>
    <t>745904111ROO</t>
  </si>
  <si>
    <t>Ostatní práce při montáži vodičů, šňůr a kabelů Příplatek k cenám montáže vodičů a kabelů za zatahování vodičů a kabelů do tvárnicových tras s komorami nebo do kolektorů, hmotnosti do 0,75 kg</t>
  </si>
  <si>
    <t>2072799024</t>
  </si>
  <si>
    <t>196,8+12+6</t>
  </si>
  <si>
    <t>210100101</t>
  </si>
  <si>
    <t>Ukončení vodičů izolovaných s označením a zapojením na svorkovnici s otevřením a uzavřením krytu průřezu žíly do 16 mm2</t>
  </si>
  <si>
    <t>-908310036</t>
  </si>
  <si>
    <t>12*4</t>
  </si>
  <si>
    <t>460510064RO2</t>
  </si>
  <si>
    <t>montáž chránička 75</t>
  </si>
  <si>
    <t>1369880475</t>
  </si>
  <si>
    <t>196,8</t>
  </si>
  <si>
    <t>460510064RO3</t>
  </si>
  <si>
    <t>montáž chránička 100</t>
  </si>
  <si>
    <t>1501350314</t>
  </si>
  <si>
    <t>460510064RO1</t>
  </si>
  <si>
    <t>montáž chránička 50</t>
  </si>
  <si>
    <t>1438741973</t>
  </si>
  <si>
    <t>1,2*5</t>
  </si>
  <si>
    <t>286R00</t>
  </si>
  <si>
    <t>Chránička HDPE/LDPE 75 ČSN EN 61386-24</t>
  </si>
  <si>
    <t>-699591885</t>
  </si>
  <si>
    <t>Poznámka k položce:_x000d_
barva červená_x000d_
Orientační cena z nabídek firem</t>
  </si>
  <si>
    <t>(170-6)*1.2</t>
  </si>
  <si>
    <t>286R003</t>
  </si>
  <si>
    <t>Chránička HDPE/LDPE 100</t>
  </si>
  <si>
    <t>-183552375</t>
  </si>
  <si>
    <t>Poznámka k položce:_x000d_
barva červená, _x000d_
Orientační cena z nabídek firem</t>
  </si>
  <si>
    <t>6*2</t>
  </si>
  <si>
    <t>286R002</t>
  </si>
  <si>
    <t>Chránička HDPE/LDPE 50</t>
  </si>
  <si>
    <t>82619034</t>
  </si>
  <si>
    <t>Poznámka k položce:_x000d_
barva červená, vstup do lamp_x000d_
Orientační cena z nabídek firem</t>
  </si>
  <si>
    <t>5*1.2</t>
  </si>
  <si>
    <t>460510076R01</t>
  </si>
  <si>
    <t>Drobné příslušenství (manžety OMP 159 - 0.35 m, manžeta ochranná zemnícího drátu 0.45 m, smršťovačka, podložka, kabelová průchodka PVC,..)</t>
  </si>
  <si>
    <t>sada</t>
  </si>
  <si>
    <t>-662628339</t>
  </si>
  <si>
    <t>345629050</t>
  </si>
  <si>
    <t xml:space="preserve">svorka ochranná </t>
  </si>
  <si>
    <t>1279467111</t>
  </si>
  <si>
    <t>Poznámka k položce:_x000d_
součástí stožáru - pouze montáž_x000d_
Orientační cena z nabídek firem</t>
  </si>
  <si>
    <t>210220002</t>
  </si>
  <si>
    <t>Montáž uzemňovacího vedení s upevněním, propojením a připojením pomocí svorek na povrchu vodičů FeZn drátem nebo lanem průměru do 10 mm</t>
  </si>
  <si>
    <t>975546349</t>
  </si>
  <si>
    <t>(116+(8*1.7))*1.2</t>
  </si>
  <si>
    <t>354410730</t>
  </si>
  <si>
    <t>drát D 10mm FeZn</t>
  </si>
  <si>
    <t>-1017240578</t>
  </si>
  <si>
    <t>Poznámka k položce:_x000d_
Hmotnost: 0,62 kg/m</t>
  </si>
  <si>
    <t>155,52/1.61</t>
  </si>
  <si>
    <t>210280211</t>
  </si>
  <si>
    <t>Měření zemních odporů zemniče prvního nebo samostatného</t>
  </si>
  <si>
    <t>-635156859</t>
  </si>
  <si>
    <t>210280215</t>
  </si>
  <si>
    <t>Měření zemních odporů zemniče Příplatek k ceně za každý další zemnič v síti</t>
  </si>
  <si>
    <t>-63019214</t>
  </si>
  <si>
    <t>Poznámka k položce:_x000d_
včetně propojených okolních lamp</t>
  </si>
  <si>
    <t>210810014ROO</t>
  </si>
  <si>
    <t>Montáž izolovaných kabelů měděných bez ukončení do 1 kV uložených volně CYKY, CYKYD, CYKYDY, NYM, NYY, YSLY, 750 V, počtu a průřezu žil 4 x 16 mm2</t>
  </si>
  <si>
    <t>352296856</t>
  </si>
  <si>
    <t>(170+(7*1,7))*1,2</t>
  </si>
  <si>
    <t>210810005</t>
  </si>
  <si>
    <t>Montáž izolovaných kabelů měděných do 1 kV bez ukončení plných a kulatých (CYKY, CHKE-R,...) uložených volně nebo v liště počtu a průřezu žil 3x1,5 až 6 mm2</t>
  </si>
  <si>
    <t>322712662</t>
  </si>
  <si>
    <t>5*8</t>
  </si>
  <si>
    <t>341110300</t>
  </si>
  <si>
    <t>kabel silový s Cu jádrem 1 kV 3x1,5mm2</t>
  </si>
  <si>
    <t>-822264885</t>
  </si>
  <si>
    <t>8*5</t>
  </si>
  <si>
    <t>341110800ROO</t>
  </si>
  <si>
    <t xml:space="preserve">kabely silové s měděným jádrem pro jmenovité napětí 750 V CYKY -  RE průřez   Cu číslo  bázová cena mm2       kg/m      Kč/m 4 x 16 RE  0,627    117,31</t>
  </si>
  <si>
    <t>-862176211</t>
  </si>
  <si>
    <t>218.28</t>
  </si>
  <si>
    <t>210RO1</t>
  </si>
  <si>
    <t>Ostatní ukončení kabelů nebo vodičů montáž doplňků koncovek a uzávěrů rozdělovací hlavy nebo skříně typ KRH 100 Montáž smršťovací rozdělovací hlavy včetně materiálu TYP EN &gt; ROZDĚLOVACÍ HLAVA EN 4.1</t>
  </si>
  <si>
    <t>-641675035</t>
  </si>
  <si>
    <t>Poznámka k položce:_x000d_
Orientační cena z nabídek firem_x000d_
ROzdělovací hlava jak to kabely 4x16 tak i 3x1,5</t>
  </si>
  <si>
    <t>2*5</t>
  </si>
  <si>
    <t>46-M</t>
  </si>
  <si>
    <t>Zemní práce při extr.mont.pracích</t>
  </si>
  <si>
    <t>460010025R</t>
  </si>
  <si>
    <t>Vytyčení trasy inženýrských sítí v zastavěném prostoru</t>
  </si>
  <si>
    <t>824991339</t>
  </si>
  <si>
    <t>460050024</t>
  </si>
  <si>
    <t>Hloubení nezapažených jam ručně pro stožáry s přemístěním výkopku do vzdálenosti 3 m od okraje jámy nebo naložením na dopravní prostředek, včetně zásypu, zhutnění a urovnání povrchu bez patky jednoduché na rovině, délky přes 10 do 13 m, v hornině třídy 4</t>
  </si>
  <si>
    <t>1584010580</t>
  </si>
  <si>
    <t>131301209</t>
  </si>
  <si>
    <t>Hloubení zapažených jam a zářezů s urovnáním dna do předepsaného profilu a spádu Příplatek k cenám za lepivost horniny tř. 4</t>
  </si>
  <si>
    <t>857504564</t>
  </si>
  <si>
    <t>Poznámka k položce:_x000d_
možnost výskytu i větších kamenů!</t>
  </si>
  <si>
    <t>0,5*5</t>
  </si>
  <si>
    <t>460080013</t>
  </si>
  <si>
    <t>Základové konstrukce základ bez bednění do rostlé zeminy z monolitického betonu tř. C 12/15</t>
  </si>
  <si>
    <t>-705122308</t>
  </si>
  <si>
    <t>460150234</t>
  </si>
  <si>
    <t>Hloubení zapažených i nezapažených kabelových rýh ručně včetně urovnání dna s přemístěním výkopku do vzdálenosti 3 m od okraje jámy nebo naložením na dopravní prostředek šířky 50 cm, hloubky 50 cm, v hornině třídy 4</t>
  </si>
  <si>
    <t>-1383825734</t>
  </si>
  <si>
    <t>Poznámka k položce:_x000d_
Do hloubky 80 cm. Odstranění krytové vrstvy komunikace je oceněno v komunikaci,</t>
  </si>
  <si>
    <t>184</t>
  </si>
  <si>
    <t>460150264</t>
  </si>
  <si>
    <t>Hloubení zapažených i nezapažených kabelových rýh ručně včetně urovnání dna s přemístěním výkopku do vzdálenosti 3 m od okraje jámy nebo naložením na dopravní prostředek šířky 50 cm, hloubky 80 cm, v hornině třídy 4</t>
  </si>
  <si>
    <t>2096763868</t>
  </si>
  <si>
    <t>Poznámka k položce:_x000d_
Po odstranění krytové vrstvy.</t>
  </si>
  <si>
    <t>460421182</t>
  </si>
  <si>
    <t>Kabelové lože včetně podsypu, zhutnění a urovnání povrchu z písku nebo štěrkopísku tloušťky 10 cm nad kabel zakryté plastovou fólií, šířky lože přes 25 do 50 cm</t>
  </si>
  <si>
    <t>-2127718168</t>
  </si>
  <si>
    <t>196</t>
  </si>
  <si>
    <t>460560214</t>
  </si>
  <si>
    <t>Zásyp kabelových rýh ručně s uložením výkopku ve vrstvách včetně zhutnění a urovnání povrchu šířky 50 cm hloubky 30 cm, v hornině třídy 4</t>
  </si>
  <si>
    <t>1324311432</t>
  </si>
  <si>
    <t>460560244</t>
  </si>
  <si>
    <t>Zásyp kabelových rýh ručně s uložením výkopku ve vrstvách včetně zhutnění a urovnání povrchu šířky 50 cm hloubky 60 cm, v hornině třídy 4</t>
  </si>
  <si>
    <t>1890564570</t>
  </si>
  <si>
    <t>77.3 - VRN</t>
  </si>
  <si>
    <t>S4A,s.r.o.</t>
  </si>
  <si>
    <t>VRN - Vedlejší rozpočtové náklady</t>
  </si>
  <si>
    <t xml:space="preserve">    0 - Vedlejší rozpočtové náklady</t>
  </si>
  <si>
    <t>Vedlejší rozpočtové náklady</t>
  </si>
  <si>
    <t>010001000</t>
  </si>
  <si>
    <t>Základní rozdělení průvodních činností a nákladů průzkumné geodetické a projektové práce</t>
  </si>
  <si>
    <t>Kč</t>
  </si>
  <si>
    <t>1024</t>
  </si>
  <si>
    <t>-349185788</t>
  </si>
  <si>
    <t>Poznámka k položce:_x000d_
 náklady související se zjištěním výskytu sítí - sondy, zaměření. Geometrický plán.Přechodné dopravní značení. Dokumentace skutečného stavu. Poplatky za uložení odpadu včetně zkoušek vylouhovatelnosti před uložením na skládku. Geotechnik na stavbě.</t>
  </si>
  <si>
    <t>020001000</t>
  </si>
  <si>
    <t xml:space="preserve">Základní rozdělení průvodních činností a nákladů příprava staveniště. </t>
  </si>
  <si>
    <t>875011108</t>
  </si>
  <si>
    <t>030001000</t>
  </si>
  <si>
    <t>Základní rozdělení průvodních činností a nákladů zařízení staveniště</t>
  </si>
  <si>
    <t>1167454880</t>
  </si>
  <si>
    <t>Poznámka k položce:_x000d_
Vybavení staveniště, zabezpečení staveniště, zrušení staveniště,....</t>
  </si>
  <si>
    <t>040001000</t>
  </si>
  <si>
    <t>Základní rozdělení průvodních činností a nákladů inženýrská činnost</t>
  </si>
  <si>
    <t>-40308985</t>
  </si>
  <si>
    <t>Poznámka k položce:_x000d_
 Poplatky. Zajištění povolení</t>
  </si>
  <si>
    <t>060001000</t>
  </si>
  <si>
    <t>Základní rozdělení průvodních činností a nákladů územní vlivy</t>
  </si>
  <si>
    <t>-2080741440</t>
  </si>
  <si>
    <t>Poznámka k položce:_x000d_
Obsahuje třeba zajištění materiálů na mezideponii. Čerpání vody ze staveniště, špatné klimatické podmínky a i jiné vlivy. Dále se jedná o stísněné podmínky a další vlivy</t>
  </si>
  <si>
    <t>070001000</t>
  </si>
  <si>
    <t>Základní rozdělení průvodních činností a nákladů provozní vlivy</t>
  </si>
  <si>
    <t>-1854141009</t>
  </si>
  <si>
    <t xml:space="preserve">Poznámka k položce:_x000d_
Tato položka zapracovává mimo jiné náklady související s pracemi v ochranných pásmech sítí a kořenů.  Zajištěn přístup ke všem objektům po celou dobu realizace stavby.</t>
  </si>
  <si>
    <t>080001000</t>
  </si>
  <si>
    <t>Základní rozdělení průvodních činností a nákladů přesun stavebních kapacit</t>
  </si>
  <si>
    <t>-269895474</t>
  </si>
  <si>
    <t>090001000</t>
  </si>
  <si>
    <t>Základní rozdělení průvodních činností a nákladů ostatní náklady</t>
  </si>
  <si>
    <t>262144</t>
  </si>
  <si>
    <t>25563963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</si>
  <si>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</si>
  <si>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</si>
  <si>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</si>
  <si>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</si>
  <si>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</si>
  <si>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</si>
  <si>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</si>
  <si>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</si>
  <si>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</si>
  <si>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</si>
  <si>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</si>
  <si>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</si>
  <si>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Stavební objekt inženýrský</t>
  </si>
  <si>
    <t>PRO</t>
  </si>
  <si>
    <t>Provozní soubor</t>
  </si>
  <si>
    <t>VON</t>
  </si>
  <si>
    <t>Vedlejší a ostatní náklady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</si>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</sst>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23" xfId="0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27</v>
      </c>
      <c r="AL10" s="24"/>
      <c r="AM10" s="24"/>
      <c r="AN10" s="29" t="s">
        <v>21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21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27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27</v>
      </c>
      <c r="AL16" s="24"/>
      <c r="AM16" s="24"/>
      <c r="AN16" s="29" t="s">
        <v>21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21</v>
      </c>
      <c r="AO17" s="24"/>
      <c r="AP17" s="24"/>
      <c r="AQ17" s="24"/>
      <c r="AR17" s="22"/>
      <c r="BE17" s="33"/>
      <c r="BS17" s="19" t="s">
        <v>34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27</v>
      </c>
      <c r="AL19" s="24"/>
      <c r="AM19" s="24"/>
      <c r="AN19" s="29" t="s">
        <v>36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21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83.25" customHeight="1">
      <c r="B23" s="23"/>
      <c r="C23" s="24"/>
      <c r="D23" s="24"/>
      <c r="E23" s="38" t="s">
        <v>39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40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41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42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43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44</v>
      </c>
      <c r="E29" s="49"/>
      <c r="F29" s="34" t="s">
        <v>45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46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47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48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49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50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51</v>
      </c>
      <c r="U35" s="56"/>
      <c r="V35" s="56"/>
      <c r="W35" s="56"/>
      <c r="X35" s="58" t="s">
        <v>52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53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771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Soupis prací – rekonstrukce ul. Sokolská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Kolín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24</v>
      </c>
      <c r="AJ47" s="42"/>
      <c r="AK47" s="42"/>
      <c r="AL47" s="42"/>
      <c r="AM47" s="74" t="str">
        <f>IF(AN8= "","",AN8)</f>
        <v>9. 10. 2019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26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Kolín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>Ing. lucie a Tomáš Dvořákovi</v>
      </c>
      <c r="AN49" s="66"/>
      <c r="AO49" s="66"/>
      <c r="AP49" s="66"/>
      <c r="AQ49" s="42"/>
      <c r="AR49" s="46"/>
      <c r="AS49" s="76" t="s">
        <v>54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35</v>
      </c>
      <c r="AJ50" s="42"/>
      <c r="AK50" s="42"/>
      <c r="AL50" s="42"/>
      <c r="AM50" s="75" t="str">
        <f>IF(E20="","",E20)</f>
        <v>S4a,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55</v>
      </c>
      <c r="D52" s="89"/>
      <c r="E52" s="89"/>
      <c r="F52" s="89"/>
      <c r="G52" s="89"/>
      <c r="H52" s="90"/>
      <c r="I52" s="91" t="s">
        <v>56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57</v>
      </c>
      <c r="AH52" s="89"/>
      <c r="AI52" s="89"/>
      <c r="AJ52" s="89"/>
      <c r="AK52" s="89"/>
      <c r="AL52" s="89"/>
      <c r="AM52" s="89"/>
      <c r="AN52" s="91" t="s">
        <v>58</v>
      </c>
      <c r="AO52" s="89"/>
      <c r="AP52" s="89"/>
      <c r="AQ52" s="93" t="s">
        <v>59</v>
      </c>
      <c r="AR52" s="46"/>
      <c r="AS52" s="94" t="s">
        <v>60</v>
      </c>
      <c r="AT52" s="95" t="s">
        <v>61</v>
      </c>
      <c r="AU52" s="95" t="s">
        <v>62</v>
      </c>
      <c r="AV52" s="95" t="s">
        <v>63</v>
      </c>
      <c r="AW52" s="95" t="s">
        <v>64</v>
      </c>
      <c r="AX52" s="95" t="s">
        <v>65</v>
      </c>
      <c r="AY52" s="95" t="s">
        <v>66</v>
      </c>
      <c r="AZ52" s="95" t="s">
        <v>67</v>
      </c>
      <c r="BA52" s="95" t="s">
        <v>68</v>
      </c>
      <c r="BB52" s="95" t="s">
        <v>69</v>
      </c>
      <c r="BC52" s="95" t="s">
        <v>70</v>
      </c>
      <c r="BD52" s="96" t="s">
        <v>71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72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ROUND(SUM(AG55:AG57),2)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21</v>
      </c>
      <c r="AR54" s="106"/>
      <c r="AS54" s="107">
        <f>ROUND(SUM(AS55:AS57),2)</f>
        <v>0</v>
      </c>
      <c r="AT54" s="108">
        <f>ROUND(SUM(AV54:AW54),2)</f>
        <v>0</v>
      </c>
      <c r="AU54" s="109">
        <f>ROUND(SUM(AU55:AU57),5)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ROUND(SUM(AZ55:AZ57),2)</f>
        <v>0</v>
      </c>
      <c r="BA54" s="108">
        <f>ROUND(SUM(BA55:BA57),2)</f>
        <v>0</v>
      </c>
      <c r="BB54" s="108">
        <f>ROUND(SUM(BB55:BB57),2)</f>
        <v>0</v>
      </c>
      <c r="BC54" s="108">
        <f>ROUND(SUM(BC55:BC57),2)</f>
        <v>0</v>
      </c>
      <c r="BD54" s="110">
        <f>ROUND(SUM(BD55:BD57),2)</f>
        <v>0</v>
      </c>
      <c r="BE54" s="6"/>
      <c r="BS54" s="111" t="s">
        <v>73</v>
      </c>
      <c r="BT54" s="111" t="s">
        <v>74</v>
      </c>
      <c r="BU54" s="112" t="s">
        <v>75</v>
      </c>
      <c r="BV54" s="111" t="s">
        <v>76</v>
      </c>
      <c r="BW54" s="111" t="s">
        <v>5</v>
      </c>
      <c r="BX54" s="111" t="s">
        <v>77</v>
      </c>
      <c r="CL54" s="111" t="s">
        <v>19</v>
      </c>
    </row>
    <row r="55" s="7" customFormat="1" ht="16.5" customHeight="1">
      <c r="A55" s="113" t="s">
        <v>78</v>
      </c>
      <c r="B55" s="114"/>
      <c r="C55" s="115"/>
      <c r="D55" s="116" t="s">
        <v>79</v>
      </c>
      <c r="E55" s="116"/>
      <c r="F55" s="116"/>
      <c r="G55" s="116"/>
      <c r="H55" s="116"/>
      <c r="I55" s="117"/>
      <c r="J55" s="116" t="s">
        <v>80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'77.1 - Stavební úpravy ko...'!J30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81</v>
      </c>
      <c r="AR55" s="120"/>
      <c r="AS55" s="121">
        <v>0</v>
      </c>
      <c r="AT55" s="122">
        <f>ROUND(SUM(AV55:AW55),2)</f>
        <v>0</v>
      </c>
      <c r="AU55" s="123">
        <f>'77.1 - Stavební úpravy ko...'!P87</f>
        <v>0</v>
      </c>
      <c r="AV55" s="122">
        <f>'77.1 - Stavební úpravy ko...'!J33</f>
        <v>0</v>
      </c>
      <c r="AW55" s="122">
        <f>'77.1 - Stavební úpravy ko...'!J34</f>
        <v>0</v>
      </c>
      <c r="AX55" s="122">
        <f>'77.1 - Stavební úpravy ko...'!J35</f>
        <v>0</v>
      </c>
      <c r="AY55" s="122">
        <f>'77.1 - Stavební úpravy ko...'!J36</f>
        <v>0</v>
      </c>
      <c r="AZ55" s="122">
        <f>'77.1 - Stavební úpravy ko...'!F33</f>
        <v>0</v>
      </c>
      <c r="BA55" s="122">
        <f>'77.1 - Stavební úpravy ko...'!F34</f>
        <v>0</v>
      </c>
      <c r="BB55" s="122">
        <f>'77.1 - Stavební úpravy ko...'!F35</f>
        <v>0</v>
      </c>
      <c r="BC55" s="122">
        <f>'77.1 - Stavební úpravy ko...'!F36</f>
        <v>0</v>
      </c>
      <c r="BD55" s="124">
        <f>'77.1 - Stavební úpravy ko...'!F37</f>
        <v>0</v>
      </c>
      <c r="BE55" s="7"/>
      <c r="BT55" s="125" t="s">
        <v>82</v>
      </c>
      <c r="BV55" s="125" t="s">
        <v>76</v>
      </c>
      <c r="BW55" s="125" t="s">
        <v>83</v>
      </c>
      <c r="BX55" s="125" t="s">
        <v>5</v>
      </c>
      <c r="CL55" s="125" t="s">
        <v>19</v>
      </c>
      <c r="CM55" s="125" t="s">
        <v>84</v>
      </c>
    </row>
    <row r="56" s="7" customFormat="1" ht="16.5" customHeight="1">
      <c r="A56" s="113" t="s">
        <v>78</v>
      </c>
      <c r="B56" s="114"/>
      <c r="C56" s="115"/>
      <c r="D56" s="116" t="s">
        <v>85</v>
      </c>
      <c r="E56" s="116"/>
      <c r="F56" s="116"/>
      <c r="G56" s="116"/>
      <c r="H56" s="116"/>
      <c r="I56" s="117"/>
      <c r="J56" s="116" t="s">
        <v>86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'77.2 - Veřejné osvětlení 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87</v>
      </c>
      <c r="AR56" s="120"/>
      <c r="AS56" s="121">
        <v>0</v>
      </c>
      <c r="AT56" s="122">
        <f>ROUND(SUM(AV56:AW56),2)</f>
        <v>0</v>
      </c>
      <c r="AU56" s="123">
        <f>'77.2 - Veřejné osvětlení '!P91</f>
        <v>0</v>
      </c>
      <c r="AV56" s="122">
        <f>'77.2 - Veřejné osvětlení '!J33</f>
        <v>0</v>
      </c>
      <c r="AW56" s="122">
        <f>'77.2 - Veřejné osvětlení '!J34</f>
        <v>0</v>
      </c>
      <c r="AX56" s="122">
        <f>'77.2 - Veřejné osvětlení '!J35</f>
        <v>0</v>
      </c>
      <c r="AY56" s="122">
        <f>'77.2 - Veřejné osvětlení '!J36</f>
        <v>0</v>
      </c>
      <c r="AZ56" s="122">
        <f>'77.2 - Veřejné osvětlení '!F33</f>
        <v>0</v>
      </c>
      <c r="BA56" s="122">
        <f>'77.2 - Veřejné osvětlení '!F34</f>
        <v>0</v>
      </c>
      <c r="BB56" s="122">
        <f>'77.2 - Veřejné osvětlení '!F35</f>
        <v>0</v>
      </c>
      <c r="BC56" s="122">
        <f>'77.2 - Veřejné osvětlení '!F36</f>
        <v>0</v>
      </c>
      <c r="BD56" s="124">
        <f>'77.2 - Veřejné osvětlení '!F37</f>
        <v>0</v>
      </c>
      <c r="BE56" s="7"/>
      <c r="BT56" s="125" t="s">
        <v>82</v>
      </c>
      <c r="BV56" s="125" t="s">
        <v>76</v>
      </c>
      <c r="BW56" s="125" t="s">
        <v>88</v>
      </c>
      <c r="BX56" s="125" t="s">
        <v>5</v>
      </c>
      <c r="CL56" s="125" t="s">
        <v>89</v>
      </c>
      <c r="CM56" s="125" t="s">
        <v>84</v>
      </c>
    </row>
    <row r="57" s="7" customFormat="1" ht="16.5" customHeight="1">
      <c r="A57" s="113" t="s">
        <v>78</v>
      </c>
      <c r="B57" s="114"/>
      <c r="C57" s="115"/>
      <c r="D57" s="116" t="s">
        <v>90</v>
      </c>
      <c r="E57" s="116"/>
      <c r="F57" s="116"/>
      <c r="G57" s="116"/>
      <c r="H57" s="116"/>
      <c r="I57" s="117"/>
      <c r="J57" s="116" t="s">
        <v>91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'77.3 - VRN'!J30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92</v>
      </c>
      <c r="AR57" s="120"/>
      <c r="AS57" s="126">
        <v>0</v>
      </c>
      <c r="AT57" s="127">
        <f>ROUND(SUM(AV57:AW57),2)</f>
        <v>0</v>
      </c>
      <c r="AU57" s="128">
        <f>'77.3 - VRN'!P81</f>
        <v>0</v>
      </c>
      <c r="AV57" s="127">
        <f>'77.3 - VRN'!J33</f>
        <v>0</v>
      </c>
      <c r="AW57" s="127">
        <f>'77.3 - VRN'!J34</f>
        <v>0</v>
      </c>
      <c r="AX57" s="127">
        <f>'77.3 - VRN'!J35</f>
        <v>0</v>
      </c>
      <c r="AY57" s="127">
        <f>'77.3 - VRN'!J36</f>
        <v>0</v>
      </c>
      <c r="AZ57" s="127">
        <f>'77.3 - VRN'!F33</f>
        <v>0</v>
      </c>
      <c r="BA57" s="127">
        <f>'77.3 - VRN'!F34</f>
        <v>0</v>
      </c>
      <c r="BB57" s="127">
        <f>'77.3 - VRN'!F35</f>
        <v>0</v>
      </c>
      <c r="BC57" s="127">
        <f>'77.3 - VRN'!F36</f>
        <v>0</v>
      </c>
      <c r="BD57" s="129">
        <f>'77.3 - VRN'!F37</f>
        <v>0</v>
      </c>
      <c r="BE57" s="7"/>
      <c r="BT57" s="125" t="s">
        <v>82</v>
      </c>
      <c r="BV57" s="125" t="s">
        <v>76</v>
      </c>
      <c r="BW57" s="125" t="s">
        <v>93</v>
      </c>
      <c r="BX57" s="125" t="s">
        <v>5</v>
      </c>
      <c r="CL57" s="125" t="s">
        <v>21</v>
      </c>
      <c r="CM57" s="125" t="s">
        <v>84</v>
      </c>
    </row>
    <row r="58" s="2" customFormat="1" ht="30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  <c r="AB58" s="42"/>
      <c r="AC58" s="42"/>
      <c r="AD58" s="42"/>
      <c r="AE58" s="42"/>
      <c r="AF58" s="42"/>
      <c r="AG58" s="42"/>
      <c r="AH58" s="42"/>
      <c r="AI58" s="42"/>
      <c r="AJ58" s="42"/>
      <c r="AK58" s="42"/>
      <c r="AL58" s="42"/>
      <c r="AM58" s="42"/>
      <c r="AN58" s="42"/>
      <c r="AO58" s="42"/>
      <c r="AP58" s="42"/>
      <c r="AQ58" s="4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  <row r="59" s="2" customFormat="1" ht="6.96" customHeight="1">
      <c r="A59" s="40"/>
      <c r="B59" s="61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62"/>
      <c r="AQ59" s="62"/>
      <c r="AR59" s="46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</row>
  </sheetData>
  <sheetProtection sheet="1" formatColumns="0" formatRows="0" objects="1" scenarios="1" spinCount="100000" saltValue="CabxL2KhrJ5LLfAGPQbD7rAC4tgsDNxYctwGVuxzLv1+UTSOJuf03rUhxQKa9Dc9WQhBQxd5v4SnBamE9qtVSw==" hashValue="rFe85Rlf0HDykbUyZmqHYdO8sMJjAulY9KfCxKng+jsUdEaVr3o/3WygQF+2hRbFFmLP+kO6SxHoucyW+9LGZ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77.1 - Stavební úpravy ko...'!C2" display="/"/>
    <hyperlink ref="A56" location="'77.2 - Veřejné osvětlení '!C2" display="/"/>
    <hyperlink ref="A57" location="'77.3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94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Soupis prací – rekonstrukce ul. Sokolská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95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9. 10. 2019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21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21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27</v>
      </c>
      <c r="J20" s="138" t="s">
        <v>21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97</v>
      </c>
      <c r="F21" s="40"/>
      <c r="G21" s="40"/>
      <c r="H21" s="40"/>
      <c r="I21" s="134" t="s">
        <v>29</v>
      </c>
      <c r="J21" s="138" t="s">
        <v>21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27</v>
      </c>
      <c r="J23" s="138" t="s">
        <v>36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98</v>
      </c>
      <c r="F24" s="40"/>
      <c r="G24" s="40"/>
      <c r="H24" s="40"/>
      <c r="I24" s="134" t="s">
        <v>29</v>
      </c>
      <c r="J24" s="138" t="s">
        <v>21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21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146">
        <f>ROUND(J87,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42</v>
      </c>
      <c r="G32" s="40"/>
      <c r="H32" s="40"/>
      <c r="I32" s="147" t="s">
        <v>41</v>
      </c>
      <c r="J32" s="147" t="s">
        <v>43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44</v>
      </c>
      <c r="E33" s="134" t="s">
        <v>45</v>
      </c>
      <c r="F33" s="149">
        <f>ROUND((SUM(BE87:BE464)),  2)</f>
        <v>0</v>
      </c>
      <c r="G33" s="40"/>
      <c r="H33" s="40"/>
      <c r="I33" s="150">
        <v>0.20999999999999999</v>
      </c>
      <c r="J33" s="149">
        <f>ROUND(((SUM(BE87:BE464))*I33),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46</v>
      </c>
      <c r="F34" s="149">
        <f>ROUND((SUM(BF87:BF464)),  2)</f>
        <v>0</v>
      </c>
      <c r="G34" s="40"/>
      <c r="H34" s="40"/>
      <c r="I34" s="150">
        <v>0.14999999999999999</v>
      </c>
      <c r="J34" s="149">
        <f>ROUND(((SUM(BF87:BF464))*I34),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47</v>
      </c>
      <c r="F35" s="149">
        <f>ROUND((SUM(BG87:BG464)),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48</v>
      </c>
      <c r="F36" s="149">
        <f>ROUND((SUM(BH87:BH464)),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49</v>
      </c>
      <c r="F37" s="149">
        <f>ROUND((SUM(BI87:BI464)),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Soupis prací – rekonstrukce ul. Sokolská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95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77.1 - Stavební úpravy komunikace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Kolín</v>
      </c>
      <c r="G52" s="42"/>
      <c r="H52" s="42"/>
      <c r="I52" s="34" t="s">
        <v>24</v>
      </c>
      <c r="J52" s="74" t="str">
        <f>IF(J12="","",J12)</f>
        <v>9. 10. 2019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>Město Kolín</v>
      </c>
      <c r="G54" s="42"/>
      <c r="H54" s="42"/>
      <c r="I54" s="34" t="s">
        <v>32</v>
      </c>
      <c r="J54" s="38" t="str">
        <f>E21</f>
        <v>Ing. Lucie Dvořáková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S4A,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100</v>
      </c>
      <c r="D57" s="164"/>
      <c r="E57" s="164"/>
      <c r="F57" s="164"/>
      <c r="G57" s="164"/>
      <c r="H57" s="164"/>
      <c r="I57" s="164"/>
      <c r="J57" s="165" t="s">
        <v>101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72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102</v>
      </c>
    </row>
    <row r="60" s="9" customFormat="1" ht="24.96" customHeight="1">
      <c r="A60" s="9"/>
      <c r="B60" s="167"/>
      <c r="C60" s="168"/>
      <c r="D60" s="169" t="s">
        <v>103</v>
      </c>
      <c r="E60" s="170"/>
      <c r="F60" s="170"/>
      <c r="G60" s="170"/>
      <c r="H60" s="170"/>
      <c r="I60" s="170"/>
      <c r="J60" s="171">
        <f>J88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104</v>
      </c>
      <c r="E61" s="176"/>
      <c r="F61" s="176"/>
      <c r="G61" s="176"/>
      <c r="H61" s="176"/>
      <c r="I61" s="176"/>
      <c r="J61" s="177">
        <f>J89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105</v>
      </c>
      <c r="E62" s="176"/>
      <c r="F62" s="176"/>
      <c r="G62" s="176"/>
      <c r="H62" s="176"/>
      <c r="I62" s="176"/>
      <c r="J62" s="177">
        <f>J185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106</v>
      </c>
      <c r="E63" s="176"/>
      <c r="F63" s="176"/>
      <c r="G63" s="176"/>
      <c r="H63" s="176"/>
      <c r="I63" s="176"/>
      <c r="J63" s="177">
        <f>J192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107</v>
      </c>
      <c r="E64" s="176"/>
      <c r="F64" s="176"/>
      <c r="G64" s="176"/>
      <c r="H64" s="176"/>
      <c r="I64" s="176"/>
      <c r="J64" s="177">
        <f>J256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108</v>
      </c>
      <c r="E65" s="176"/>
      <c r="F65" s="176"/>
      <c r="G65" s="176"/>
      <c r="H65" s="176"/>
      <c r="I65" s="176"/>
      <c r="J65" s="177">
        <f>J340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109</v>
      </c>
      <c r="E66" s="176"/>
      <c r="F66" s="176"/>
      <c r="G66" s="176"/>
      <c r="H66" s="176"/>
      <c r="I66" s="176"/>
      <c r="J66" s="177">
        <f>J419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110</v>
      </c>
      <c r="E67" s="176"/>
      <c r="F67" s="176"/>
      <c r="G67" s="176"/>
      <c r="H67" s="176"/>
      <c r="I67" s="176"/>
      <c r="J67" s="177">
        <f>J458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111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62" t="str">
        <f>E7</f>
        <v>Soupis prací – rekonstrukce ul. Sokolská</v>
      </c>
      <c r="F77" s="34"/>
      <c r="G77" s="34"/>
      <c r="H77" s="34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95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77.1 - Stavební úpravy komunikace</v>
      </c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22</v>
      </c>
      <c r="D81" s="42"/>
      <c r="E81" s="42"/>
      <c r="F81" s="29" t="str">
        <f>F12</f>
        <v>Kolín</v>
      </c>
      <c r="G81" s="42"/>
      <c r="H81" s="42"/>
      <c r="I81" s="34" t="s">
        <v>24</v>
      </c>
      <c r="J81" s="74" t="str">
        <f>IF(J12="","",J12)</f>
        <v>9. 10. 2019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26</v>
      </c>
      <c r="D83" s="42"/>
      <c r="E83" s="42"/>
      <c r="F83" s="29" t="str">
        <f>E15</f>
        <v>Město Kolín</v>
      </c>
      <c r="G83" s="42"/>
      <c r="H83" s="42"/>
      <c r="I83" s="34" t="s">
        <v>32</v>
      </c>
      <c r="J83" s="38" t="str">
        <f>E21</f>
        <v>Ing. Lucie Dvořáková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30</v>
      </c>
      <c r="D84" s="42"/>
      <c r="E84" s="42"/>
      <c r="F84" s="29" t="str">
        <f>IF(E18="","",E18)</f>
        <v>Vyplň údaj</v>
      </c>
      <c r="G84" s="42"/>
      <c r="H84" s="42"/>
      <c r="I84" s="34" t="s">
        <v>35</v>
      </c>
      <c r="J84" s="38" t="str">
        <f>E24</f>
        <v>S4A, s.r.o.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79"/>
      <c r="B86" s="180"/>
      <c r="C86" s="181" t="s">
        <v>112</v>
      </c>
      <c r="D86" s="182" t="s">
        <v>59</v>
      </c>
      <c r="E86" s="182" t="s">
        <v>55</v>
      </c>
      <c r="F86" s="182" t="s">
        <v>56</v>
      </c>
      <c r="G86" s="182" t="s">
        <v>113</v>
      </c>
      <c r="H86" s="182" t="s">
        <v>114</v>
      </c>
      <c r="I86" s="182" t="s">
        <v>115</v>
      </c>
      <c r="J86" s="183" t="s">
        <v>101</v>
      </c>
      <c r="K86" s="184" t="s">
        <v>116</v>
      </c>
      <c r="L86" s="185"/>
      <c r="M86" s="94" t="s">
        <v>21</v>
      </c>
      <c r="N86" s="95" t="s">
        <v>44</v>
      </c>
      <c r="O86" s="95" t="s">
        <v>117</v>
      </c>
      <c r="P86" s="95" t="s">
        <v>118</v>
      </c>
      <c r="Q86" s="95" t="s">
        <v>119</v>
      </c>
      <c r="R86" s="95" t="s">
        <v>120</v>
      </c>
      <c r="S86" s="95" t="s">
        <v>121</v>
      </c>
      <c r="T86" s="96" t="s">
        <v>122</v>
      </c>
      <c r="U86" s="179"/>
      <c r="V86" s="179"/>
      <c r="W86" s="179"/>
      <c r="X86" s="179"/>
      <c r="Y86" s="179"/>
      <c r="Z86" s="179"/>
      <c r="AA86" s="179"/>
      <c r="AB86" s="179"/>
      <c r="AC86" s="179"/>
      <c r="AD86" s="179"/>
      <c r="AE86" s="179"/>
    </row>
    <row r="87" s="2" customFormat="1" ht="22.8" customHeight="1">
      <c r="A87" s="40"/>
      <c r="B87" s="41"/>
      <c r="C87" s="101" t="s">
        <v>123</v>
      </c>
      <c r="D87" s="42"/>
      <c r="E87" s="42"/>
      <c r="F87" s="42"/>
      <c r="G87" s="42"/>
      <c r="H87" s="42"/>
      <c r="I87" s="42"/>
      <c r="J87" s="186">
        <f>BK87</f>
        <v>0</v>
      </c>
      <c r="K87" s="42"/>
      <c r="L87" s="46"/>
      <c r="M87" s="97"/>
      <c r="N87" s="187"/>
      <c r="O87" s="98"/>
      <c r="P87" s="188">
        <f>P88</f>
        <v>0</v>
      </c>
      <c r="Q87" s="98"/>
      <c r="R87" s="188">
        <f>R88</f>
        <v>1166.28888994</v>
      </c>
      <c r="S87" s="98"/>
      <c r="T87" s="189">
        <f>T88</f>
        <v>2081.4885000000004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73</v>
      </c>
      <c r="AU87" s="19" t="s">
        <v>102</v>
      </c>
      <c r="BK87" s="190">
        <f>BK88</f>
        <v>0</v>
      </c>
    </row>
    <row r="88" s="12" customFormat="1" ht="25.92" customHeight="1">
      <c r="A88" s="12"/>
      <c r="B88" s="191"/>
      <c r="C88" s="192"/>
      <c r="D88" s="193" t="s">
        <v>73</v>
      </c>
      <c r="E88" s="194" t="s">
        <v>124</v>
      </c>
      <c r="F88" s="194" t="s">
        <v>125</v>
      </c>
      <c r="G88" s="192"/>
      <c r="H88" s="192"/>
      <c r="I88" s="195"/>
      <c r="J88" s="196">
        <f>BK88</f>
        <v>0</v>
      </c>
      <c r="K88" s="192"/>
      <c r="L88" s="197"/>
      <c r="M88" s="198"/>
      <c r="N88" s="199"/>
      <c r="O88" s="199"/>
      <c r="P88" s="200">
        <f>P89+P185+P192+P256+P340+P419+P458</f>
        <v>0</v>
      </c>
      <c r="Q88" s="199"/>
      <c r="R88" s="200">
        <f>R89+R185+R192+R256+R340+R419+R458</f>
        <v>1166.28888994</v>
      </c>
      <c r="S88" s="199"/>
      <c r="T88" s="201">
        <f>T89+T185+T192+T256+T340+T419+T458</f>
        <v>2081.4885000000004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2" t="s">
        <v>82</v>
      </c>
      <c r="AT88" s="203" t="s">
        <v>73</v>
      </c>
      <c r="AU88" s="203" t="s">
        <v>74</v>
      </c>
      <c r="AY88" s="202" t="s">
        <v>126</v>
      </c>
      <c r="BK88" s="204">
        <f>BK89+BK185+BK192+BK256+BK340+BK419+BK458</f>
        <v>0</v>
      </c>
    </row>
    <row r="89" s="12" customFormat="1" ht="22.8" customHeight="1">
      <c r="A89" s="12"/>
      <c r="B89" s="191"/>
      <c r="C89" s="192"/>
      <c r="D89" s="193" t="s">
        <v>73</v>
      </c>
      <c r="E89" s="205" t="s">
        <v>82</v>
      </c>
      <c r="F89" s="205" t="s">
        <v>127</v>
      </c>
      <c r="G89" s="192"/>
      <c r="H89" s="192"/>
      <c r="I89" s="195"/>
      <c r="J89" s="206">
        <f>BK89</f>
        <v>0</v>
      </c>
      <c r="K89" s="192"/>
      <c r="L89" s="197"/>
      <c r="M89" s="198"/>
      <c r="N89" s="199"/>
      <c r="O89" s="199"/>
      <c r="P89" s="200">
        <f>SUM(P90:P184)</f>
        <v>0</v>
      </c>
      <c r="Q89" s="199"/>
      <c r="R89" s="200">
        <f>SUM(R90:R184)</f>
        <v>8.0070300000000003</v>
      </c>
      <c r="S89" s="199"/>
      <c r="T89" s="201">
        <f>SUM(T90:T184)</f>
        <v>2041.7780000000003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2" t="s">
        <v>82</v>
      </c>
      <c r="AT89" s="203" t="s">
        <v>73</v>
      </c>
      <c r="AU89" s="203" t="s">
        <v>82</v>
      </c>
      <c r="AY89" s="202" t="s">
        <v>126</v>
      </c>
      <c r="BK89" s="204">
        <f>SUM(BK90:BK184)</f>
        <v>0</v>
      </c>
    </row>
    <row r="90" s="2" customFormat="1" ht="37.8" customHeight="1">
      <c r="A90" s="40"/>
      <c r="B90" s="41"/>
      <c r="C90" s="207" t="s">
        <v>82</v>
      </c>
      <c r="D90" s="207" t="s">
        <v>128</v>
      </c>
      <c r="E90" s="208" t="s">
        <v>129</v>
      </c>
      <c r="F90" s="209" t="s">
        <v>130</v>
      </c>
      <c r="G90" s="210" t="s">
        <v>131</v>
      </c>
      <c r="H90" s="211">
        <v>777.10000000000002</v>
      </c>
      <c r="I90" s="212"/>
      <c r="J90" s="213">
        <f>ROUND(I90*H90,2)</f>
        <v>0</v>
      </c>
      <c r="K90" s="214"/>
      <c r="L90" s="46"/>
      <c r="M90" s="215" t="s">
        <v>21</v>
      </c>
      <c r="N90" s="216" t="s">
        <v>45</v>
      </c>
      <c r="O90" s="86"/>
      <c r="P90" s="217">
        <f>O90*H90</f>
        <v>0</v>
      </c>
      <c r="Q90" s="217">
        <v>0</v>
      </c>
      <c r="R90" s="217">
        <f>Q90*H90</f>
        <v>0</v>
      </c>
      <c r="S90" s="217">
        <v>0.26000000000000001</v>
      </c>
      <c r="T90" s="218">
        <f>S90*H90</f>
        <v>202.04600000000002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9" t="s">
        <v>132</v>
      </c>
      <c r="AT90" s="219" t="s">
        <v>128</v>
      </c>
      <c r="AU90" s="219" t="s">
        <v>84</v>
      </c>
      <c r="AY90" s="19" t="s">
        <v>126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19" t="s">
        <v>82</v>
      </c>
      <c r="BK90" s="220">
        <f>ROUND(I90*H90,2)</f>
        <v>0</v>
      </c>
      <c r="BL90" s="19" t="s">
        <v>132</v>
      </c>
      <c r="BM90" s="219" t="s">
        <v>133</v>
      </c>
    </row>
    <row r="91" s="13" customFormat="1">
      <c r="A91" s="13"/>
      <c r="B91" s="221"/>
      <c r="C91" s="222"/>
      <c r="D91" s="223" t="s">
        <v>134</v>
      </c>
      <c r="E91" s="224" t="s">
        <v>21</v>
      </c>
      <c r="F91" s="225" t="s">
        <v>135</v>
      </c>
      <c r="G91" s="222"/>
      <c r="H91" s="226">
        <v>777.10000000000002</v>
      </c>
      <c r="I91" s="227"/>
      <c r="J91" s="222"/>
      <c r="K91" s="222"/>
      <c r="L91" s="228"/>
      <c r="M91" s="229"/>
      <c r="N91" s="230"/>
      <c r="O91" s="230"/>
      <c r="P91" s="230"/>
      <c r="Q91" s="230"/>
      <c r="R91" s="230"/>
      <c r="S91" s="230"/>
      <c r="T91" s="231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2" t="s">
        <v>134</v>
      </c>
      <c r="AU91" s="232" t="s">
        <v>84</v>
      </c>
      <c r="AV91" s="13" t="s">
        <v>84</v>
      </c>
      <c r="AW91" s="13" t="s">
        <v>34</v>
      </c>
      <c r="AX91" s="13" t="s">
        <v>82</v>
      </c>
      <c r="AY91" s="232" t="s">
        <v>126</v>
      </c>
    </row>
    <row r="92" s="2" customFormat="1" ht="33" customHeight="1">
      <c r="A92" s="40"/>
      <c r="B92" s="41"/>
      <c r="C92" s="207" t="s">
        <v>84</v>
      </c>
      <c r="D92" s="207" t="s">
        <v>128</v>
      </c>
      <c r="E92" s="208" t="s">
        <v>136</v>
      </c>
      <c r="F92" s="209" t="s">
        <v>137</v>
      </c>
      <c r="G92" s="210" t="s">
        <v>131</v>
      </c>
      <c r="H92" s="211">
        <v>777.10000000000002</v>
      </c>
      <c r="I92" s="212"/>
      <c r="J92" s="213">
        <f>ROUND(I92*H92,2)</f>
        <v>0</v>
      </c>
      <c r="K92" s="214"/>
      <c r="L92" s="46"/>
      <c r="M92" s="215" t="s">
        <v>21</v>
      </c>
      <c r="N92" s="216" t="s">
        <v>45</v>
      </c>
      <c r="O92" s="86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9" t="s">
        <v>132</v>
      </c>
      <c r="AT92" s="219" t="s">
        <v>128</v>
      </c>
      <c r="AU92" s="219" t="s">
        <v>84</v>
      </c>
      <c r="AY92" s="19" t="s">
        <v>126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19" t="s">
        <v>82</v>
      </c>
      <c r="BK92" s="220">
        <f>ROUND(I92*H92,2)</f>
        <v>0</v>
      </c>
      <c r="BL92" s="19" t="s">
        <v>132</v>
      </c>
      <c r="BM92" s="219" t="s">
        <v>138</v>
      </c>
    </row>
    <row r="93" s="13" customFormat="1">
      <c r="A93" s="13"/>
      <c r="B93" s="221"/>
      <c r="C93" s="222"/>
      <c r="D93" s="223" t="s">
        <v>134</v>
      </c>
      <c r="E93" s="224" t="s">
        <v>21</v>
      </c>
      <c r="F93" s="225" t="s">
        <v>139</v>
      </c>
      <c r="G93" s="222"/>
      <c r="H93" s="226">
        <v>777.10000000000002</v>
      </c>
      <c r="I93" s="227"/>
      <c r="J93" s="222"/>
      <c r="K93" s="222"/>
      <c r="L93" s="228"/>
      <c r="M93" s="229"/>
      <c r="N93" s="230"/>
      <c r="O93" s="230"/>
      <c r="P93" s="230"/>
      <c r="Q93" s="230"/>
      <c r="R93" s="230"/>
      <c r="S93" s="230"/>
      <c r="T93" s="23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2" t="s">
        <v>134</v>
      </c>
      <c r="AU93" s="232" t="s">
        <v>84</v>
      </c>
      <c r="AV93" s="13" t="s">
        <v>84</v>
      </c>
      <c r="AW93" s="13" t="s">
        <v>34</v>
      </c>
      <c r="AX93" s="13" t="s">
        <v>82</v>
      </c>
      <c r="AY93" s="232" t="s">
        <v>126</v>
      </c>
    </row>
    <row r="94" s="2" customFormat="1" ht="16.5" customHeight="1">
      <c r="A94" s="40"/>
      <c r="B94" s="41"/>
      <c r="C94" s="207" t="s">
        <v>140</v>
      </c>
      <c r="D94" s="207" t="s">
        <v>128</v>
      </c>
      <c r="E94" s="208" t="s">
        <v>141</v>
      </c>
      <c r="F94" s="209" t="s">
        <v>142</v>
      </c>
      <c r="G94" s="210" t="s">
        <v>131</v>
      </c>
      <c r="H94" s="211">
        <v>777.10000000000002</v>
      </c>
      <c r="I94" s="212"/>
      <c r="J94" s="213">
        <f>ROUND(I94*H94,2)</f>
        <v>0</v>
      </c>
      <c r="K94" s="214"/>
      <c r="L94" s="46"/>
      <c r="M94" s="215" t="s">
        <v>21</v>
      </c>
      <c r="N94" s="216" t="s">
        <v>45</v>
      </c>
      <c r="O94" s="86"/>
      <c r="P94" s="217">
        <f>O94*H94</f>
        <v>0</v>
      </c>
      <c r="Q94" s="217">
        <v>0</v>
      </c>
      <c r="R94" s="217">
        <f>Q94*H94</f>
        <v>0</v>
      </c>
      <c r="S94" s="217">
        <v>0</v>
      </c>
      <c r="T94" s="218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9" t="s">
        <v>132</v>
      </c>
      <c r="AT94" s="219" t="s">
        <v>128</v>
      </c>
      <c r="AU94" s="219" t="s">
        <v>84</v>
      </c>
      <c r="AY94" s="19" t="s">
        <v>126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19" t="s">
        <v>82</v>
      </c>
      <c r="BK94" s="220">
        <f>ROUND(I94*H94,2)</f>
        <v>0</v>
      </c>
      <c r="BL94" s="19" t="s">
        <v>132</v>
      </c>
      <c r="BM94" s="219" t="s">
        <v>143</v>
      </c>
    </row>
    <row r="95" s="13" customFormat="1">
      <c r="A95" s="13"/>
      <c r="B95" s="221"/>
      <c r="C95" s="222"/>
      <c r="D95" s="223" t="s">
        <v>134</v>
      </c>
      <c r="E95" s="224" t="s">
        <v>21</v>
      </c>
      <c r="F95" s="225" t="s">
        <v>144</v>
      </c>
      <c r="G95" s="222"/>
      <c r="H95" s="226">
        <v>777.10000000000002</v>
      </c>
      <c r="I95" s="227"/>
      <c r="J95" s="222"/>
      <c r="K95" s="222"/>
      <c r="L95" s="228"/>
      <c r="M95" s="229"/>
      <c r="N95" s="230"/>
      <c r="O95" s="230"/>
      <c r="P95" s="230"/>
      <c r="Q95" s="230"/>
      <c r="R95" s="230"/>
      <c r="S95" s="230"/>
      <c r="T95" s="23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2" t="s">
        <v>134</v>
      </c>
      <c r="AU95" s="232" t="s">
        <v>84</v>
      </c>
      <c r="AV95" s="13" t="s">
        <v>84</v>
      </c>
      <c r="AW95" s="13" t="s">
        <v>34</v>
      </c>
      <c r="AX95" s="13" t="s">
        <v>82</v>
      </c>
      <c r="AY95" s="232" t="s">
        <v>126</v>
      </c>
    </row>
    <row r="96" s="2" customFormat="1" ht="37.8" customHeight="1">
      <c r="A96" s="40"/>
      <c r="B96" s="41"/>
      <c r="C96" s="207" t="s">
        <v>132</v>
      </c>
      <c r="D96" s="207" t="s">
        <v>128</v>
      </c>
      <c r="E96" s="208" t="s">
        <v>145</v>
      </c>
      <c r="F96" s="209" t="s">
        <v>146</v>
      </c>
      <c r="G96" s="210" t="s">
        <v>131</v>
      </c>
      <c r="H96" s="211">
        <v>206</v>
      </c>
      <c r="I96" s="212"/>
      <c r="J96" s="213">
        <f>ROUND(I96*H96,2)</f>
        <v>0</v>
      </c>
      <c r="K96" s="214"/>
      <c r="L96" s="46"/>
      <c r="M96" s="215" t="s">
        <v>21</v>
      </c>
      <c r="N96" s="216" t="s">
        <v>45</v>
      </c>
      <c r="O96" s="86"/>
      <c r="P96" s="217">
        <f>O96*H96</f>
        <v>0</v>
      </c>
      <c r="Q96" s="217">
        <v>0</v>
      </c>
      <c r="R96" s="217">
        <f>Q96*H96</f>
        <v>0</v>
      </c>
      <c r="S96" s="217">
        <v>0.32000000000000001</v>
      </c>
      <c r="T96" s="218">
        <f>S96*H96</f>
        <v>65.920000000000002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9" t="s">
        <v>132</v>
      </c>
      <c r="AT96" s="219" t="s">
        <v>128</v>
      </c>
      <c r="AU96" s="219" t="s">
        <v>84</v>
      </c>
      <c r="AY96" s="19" t="s">
        <v>126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19" t="s">
        <v>82</v>
      </c>
      <c r="BK96" s="220">
        <f>ROUND(I96*H96,2)</f>
        <v>0</v>
      </c>
      <c r="BL96" s="19" t="s">
        <v>132</v>
      </c>
      <c r="BM96" s="219" t="s">
        <v>147</v>
      </c>
    </row>
    <row r="97" s="13" customFormat="1">
      <c r="A97" s="13"/>
      <c r="B97" s="221"/>
      <c r="C97" s="222"/>
      <c r="D97" s="223" t="s">
        <v>134</v>
      </c>
      <c r="E97" s="224" t="s">
        <v>21</v>
      </c>
      <c r="F97" s="225" t="s">
        <v>148</v>
      </c>
      <c r="G97" s="222"/>
      <c r="H97" s="226">
        <v>206</v>
      </c>
      <c r="I97" s="227"/>
      <c r="J97" s="222"/>
      <c r="K97" s="222"/>
      <c r="L97" s="228"/>
      <c r="M97" s="229"/>
      <c r="N97" s="230"/>
      <c r="O97" s="230"/>
      <c r="P97" s="230"/>
      <c r="Q97" s="230"/>
      <c r="R97" s="230"/>
      <c r="S97" s="230"/>
      <c r="T97" s="23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2" t="s">
        <v>134</v>
      </c>
      <c r="AU97" s="232" t="s">
        <v>84</v>
      </c>
      <c r="AV97" s="13" t="s">
        <v>84</v>
      </c>
      <c r="AW97" s="13" t="s">
        <v>34</v>
      </c>
      <c r="AX97" s="13" t="s">
        <v>82</v>
      </c>
      <c r="AY97" s="232" t="s">
        <v>126</v>
      </c>
    </row>
    <row r="98" s="2" customFormat="1" ht="37.8" customHeight="1">
      <c r="A98" s="40"/>
      <c r="B98" s="41"/>
      <c r="C98" s="207" t="s">
        <v>149</v>
      </c>
      <c r="D98" s="207" t="s">
        <v>128</v>
      </c>
      <c r="E98" s="208" t="s">
        <v>150</v>
      </c>
      <c r="F98" s="209" t="s">
        <v>151</v>
      </c>
      <c r="G98" s="210" t="s">
        <v>131</v>
      </c>
      <c r="H98" s="211">
        <v>206</v>
      </c>
      <c r="I98" s="212"/>
      <c r="J98" s="213">
        <f>ROUND(I98*H98,2)</f>
        <v>0</v>
      </c>
      <c r="K98" s="214"/>
      <c r="L98" s="46"/>
      <c r="M98" s="215" t="s">
        <v>21</v>
      </c>
      <c r="N98" s="216" t="s">
        <v>45</v>
      </c>
      <c r="O98" s="86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9" t="s">
        <v>132</v>
      </c>
      <c r="AT98" s="219" t="s">
        <v>128</v>
      </c>
      <c r="AU98" s="219" t="s">
        <v>84</v>
      </c>
      <c r="AY98" s="19" t="s">
        <v>126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19" t="s">
        <v>82</v>
      </c>
      <c r="BK98" s="220">
        <f>ROUND(I98*H98,2)</f>
        <v>0</v>
      </c>
      <c r="BL98" s="19" t="s">
        <v>132</v>
      </c>
      <c r="BM98" s="219" t="s">
        <v>152</v>
      </c>
    </row>
    <row r="99" s="13" customFormat="1">
      <c r="A99" s="13"/>
      <c r="B99" s="221"/>
      <c r="C99" s="222"/>
      <c r="D99" s="223" t="s">
        <v>134</v>
      </c>
      <c r="E99" s="224" t="s">
        <v>21</v>
      </c>
      <c r="F99" s="225" t="s">
        <v>148</v>
      </c>
      <c r="G99" s="222"/>
      <c r="H99" s="226">
        <v>206</v>
      </c>
      <c r="I99" s="227"/>
      <c r="J99" s="222"/>
      <c r="K99" s="222"/>
      <c r="L99" s="228"/>
      <c r="M99" s="229"/>
      <c r="N99" s="230"/>
      <c r="O99" s="230"/>
      <c r="P99" s="230"/>
      <c r="Q99" s="230"/>
      <c r="R99" s="230"/>
      <c r="S99" s="230"/>
      <c r="T99" s="23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2" t="s">
        <v>134</v>
      </c>
      <c r="AU99" s="232" t="s">
        <v>84</v>
      </c>
      <c r="AV99" s="13" t="s">
        <v>84</v>
      </c>
      <c r="AW99" s="13" t="s">
        <v>34</v>
      </c>
      <c r="AX99" s="13" t="s">
        <v>82</v>
      </c>
      <c r="AY99" s="232" t="s">
        <v>126</v>
      </c>
    </row>
    <row r="100" s="2" customFormat="1" ht="24.15" customHeight="1">
      <c r="A100" s="40"/>
      <c r="B100" s="41"/>
      <c r="C100" s="207" t="s">
        <v>153</v>
      </c>
      <c r="D100" s="207" t="s">
        <v>128</v>
      </c>
      <c r="E100" s="208" t="s">
        <v>154</v>
      </c>
      <c r="F100" s="209" t="s">
        <v>155</v>
      </c>
      <c r="G100" s="210" t="s">
        <v>131</v>
      </c>
      <c r="H100" s="211">
        <v>610</v>
      </c>
      <c r="I100" s="212"/>
      <c r="J100" s="213">
        <f>ROUND(I100*H100,2)</f>
        <v>0</v>
      </c>
      <c r="K100" s="214"/>
      <c r="L100" s="46"/>
      <c r="M100" s="215" t="s">
        <v>21</v>
      </c>
      <c r="N100" s="216" t="s">
        <v>45</v>
      </c>
      <c r="O100" s="86"/>
      <c r="P100" s="217">
        <f>O100*H100</f>
        <v>0</v>
      </c>
      <c r="Q100" s="217">
        <v>0</v>
      </c>
      <c r="R100" s="217">
        <f>Q100*H100</f>
        <v>0</v>
      </c>
      <c r="S100" s="217">
        <v>0.23999999999999999</v>
      </c>
      <c r="T100" s="218">
        <f>S100*H100</f>
        <v>146.40000000000001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9" t="s">
        <v>132</v>
      </c>
      <c r="AT100" s="219" t="s">
        <v>128</v>
      </c>
      <c r="AU100" s="219" t="s">
        <v>84</v>
      </c>
      <c r="AY100" s="19" t="s">
        <v>126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19" t="s">
        <v>82</v>
      </c>
      <c r="BK100" s="220">
        <f>ROUND(I100*H100,2)</f>
        <v>0</v>
      </c>
      <c r="BL100" s="19" t="s">
        <v>132</v>
      </c>
      <c r="BM100" s="219" t="s">
        <v>156</v>
      </c>
    </row>
    <row r="101" s="13" customFormat="1">
      <c r="A101" s="13"/>
      <c r="B101" s="221"/>
      <c r="C101" s="222"/>
      <c r="D101" s="223" t="s">
        <v>134</v>
      </c>
      <c r="E101" s="224" t="s">
        <v>21</v>
      </c>
      <c r="F101" s="225" t="s">
        <v>157</v>
      </c>
      <c r="G101" s="222"/>
      <c r="H101" s="226">
        <v>610</v>
      </c>
      <c r="I101" s="227"/>
      <c r="J101" s="222"/>
      <c r="K101" s="222"/>
      <c r="L101" s="228"/>
      <c r="M101" s="229"/>
      <c r="N101" s="230"/>
      <c r="O101" s="230"/>
      <c r="P101" s="230"/>
      <c r="Q101" s="230"/>
      <c r="R101" s="230"/>
      <c r="S101" s="230"/>
      <c r="T101" s="23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2" t="s">
        <v>134</v>
      </c>
      <c r="AU101" s="232" t="s">
        <v>84</v>
      </c>
      <c r="AV101" s="13" t="s">
        <v>84</v>
      </c>
      <c r="AW101" s="13" t="s">
        <v>34</v>
      </c>
      <c r="AX101" s="13" t="s">
        <v>82</v>
      </c>
      <c r="AY101" s="232" t="s">
        <v>126</v>
      </c>
    </row>
    <row r="102" s="2" customFormat="1" ht="24.15" customHeight="1">
      <c r="A102" s="40"/>
      <c r="B102" s="41"/>
      <c r="C102" s="207" t="s">
        <v>158</v>
      </c>
      <c r="D102" s="207" t="s">
        <v>128</v>
      </c>
      <c r="E102" s="208" t="s">
        <v>159</v>
      </c>
      <c r="F102" s="209" t="s">
        <v>160</v>
      </c>
      <c r="G102" s="210" t="s">
        <v>131</v>
      </c>
      <c r="H102" s="211">
        <v>1719</v>
      </c>
      <c r="I102" s="212"/>
      <c r="J102" s="213">
        <f>ROUND(I102*H102,2)</f>
        <v>0</v>
      </c>
      <c r="K102" s="214"/>
      <c r="L102" s="46"/>
      <c r="M102" s="215" t="s">
        <v>21</v>
      </c>
      <c r="N102" s="216" t="s">
        <v>45</v>
      </c>
      <c r="O102" s="86"/>
      <c r="P102" s="217">
        <f>O102*H102</f>
        <v>0</v>
      </c>
      <c r="Q102" s="217">
        <v>0.00012</v>
      </c>
      <c r="R102" s="217">
        <f>Q102*H102</f>
        <v>0.20628000000000002</v>
      </c>
      <c r="S102" s="217">
        <v>0.25600000000000001</v>
      </c>
      <c r="T102" s="218">
        <f>S102*H102</f>
        <v>440.06400000000002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9" t="s">
        <v>132</v>
      </c>
      <c r="AT102" s="219" t="s">
        <v>128</v>
      </c>
      <c r="AU102" s="219" t="s">
        <v>84</v>
      </c>
      <c r="AY102" s="19" t="s">
        <v>126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19" t="s">
        <v>82</v>
      </c>
      <c r="BK102" s="220">
        <f>ROUND(I102*H102,2)</f>
        <v>0</v>
      </c>
      <c r="BL102" s="19" t="s">
        <v>132</v>
      </c>
      <c r="BM102" s="219" t="s">
        <v>161</v>
      </c>
    </row>
    <row r="103" s="13" customFormat="1">
      <c r="A103" s="13"/>
      <c r="B103" s="221"/>
      <c r="C103" s="222"/>
      <c r="D103" s="223" t="s">
        <v>134</v>
      </c>
      <c r="E103" s="224" t="s">
        <v>21</v>
      </c>
      <c r="F103" s="225" t="s">
        <v>162</v>
      </c>
      <c r="G103" s="222"/>
      <c r="H103" s="226">
        <v>1719</v>
      </c>
      <c r="I103" s="227"/>
      <c r="J103" s="222"/>
      <c r="K103" s="222"/>
      <c r="L103" s="228"/>
      <c r="M103" s="229"/>
      <c r="N103" s="230"/>
      <c r="O103" s="230"/>
      <c r="P103" s="230"/>
      <c r="Q103" s="230"/>
      <c r="R103" s="230"/>
      <c r="S103" s="230"/>
      <c r="T103" s="23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2" t="s">
        <v>134</v>
      </c>
      <c r="AU103" s="232" t="s">
        <v>84</v>
      </c>
      <c r="AV103" s="13" t="s">
        <v>84</v>
      </c>
      <c r="AW103" s="13" t="s">
        <v>34</v>
      </c>
      <c r="AX103" s="13" t="s">
        <v>82</v>
      </c>
      <c r="AY103" s="232" t="s">
        <v>126</v>
      </c>
    </row>
    <row r="104" s="2" customFormat="1" ht="37.8" customHeight="1">
      <c r="A104" s="40"/>
      <c r="B104" s="41"/>
      <c r="C104" s="207" t="s">
        <v>163</v>
      </c>
      <c r="D104" s="207" t="s">
        <v>128</v>
      </c>
      <c r="E104" s="208" t="s">
        <v>164</v>
      </c>
      <c r="F104" s="209" t="s">
        <v>165</v>
      </c>
      <c r="G104" s="210" t="s">
        <v>131</v>
      </c>
      <c r="H104" s="211">
        <v>1719</v>
      </c>
      <c r="I104" s="212"/>
      <c r="J104" s="213">
        <f>ROUND(I104*H104,2)</f>
        <v>0</v>
      </c>
      <c r="K104" s="214"/>
      <c r="L104" s="46"/>
      <c r="M104" s="215" t="s">
        <v>21</v>
      </c>
      <c r="N104" s="216" t="s">
        <v>45</v>
      </c>
      <c r="O104" s="86"/>
      <c r="P104" s="217">
        <f>O104*H104</f>
        <v>0</v>
      </c>
      <c r="Q104" s="217">
        <v>0</v>
      </c>
      <c r="R104" s="217">
        <f>Q104*H104</f>
        <v>0</v>
      </c>
      <c r="S104" s="217">
        <v>0.44</v>
      </c>
      <c r="T104" s="218">
        <f>S104*H104</f>
        <v>756.36000000000001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9" t="s">
        <v>132</v>
      </c>
      <c r="AT104" s="219" t="s">
        <v>128</v>
      </c>
      <c r="AU104" s="219" t="s">
        <v>84</v>
      </c>
      <c r="AY104" s="19" t="s">
        <v>126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19" t="s">
        <v>82</v>
      </c>
      <c r="BK104" s="220">
        <f>ROUND(I104*H104,2)</f>
        <v>0</v>
      </c>
      <c r="BL104" s="19" t="s">
        <v>132</v>
      </c>
      <c r="BM104" s="219" t="s">
        <v>166</v>
      </c>
    </row>
    <row r="105" s="13" customFormat="1">
      <c r="A105" s="13"/>
      <c r="B105" s="221"/>
      <c r="C105" s="222"/>
      <c r="D105" s="223" t="s">
        <v>134</v>
      </c>
      <c r="E105" s="224" t="s">
        <v>21</v>
      </c>
      <c r="F105" s="225" t="s">
        <v>162</v>
      </c>
      <c r="G105" s="222"/>
      <c r="H105" s="226">
        <v>1719</v>
      </c>
      <c r="I105" s="227"/>
      <c r="J105" s="222"/>
      <c r="K105" s="222"/>
      <c r="L105" s="228"/>
      <c r="M105" s="229"/>
      <c r="N105" s="230"/>
      <c r="O105" s="230"/>
      <c r="P105" s="230"/>
      <c r="Q105" s="230"/>
      <c r="R105" s="230"/>
      <c r="S105" s="230"/>
      <c r="T105" s="23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2" t="s">
        <v>134</v>
      </c>
      <c r="AU105" s="232" t="s">
        <v>84</v>
      </c>
      <c r="AV105" s="13" t="s">
        <v>84</v>
      </c>
      <c r="AW105" s="13" t="s">
        <v>34</v>
      </c>
      <c r="AX105" s="13" t="s">
        <v>82</v>
      </c>
      <c r="AY105" s="232" t="s">
        <v>126</v>
      </c>
    </row>
    <row r="106" s="2" customFormat="1" ht="37.8" customHeight="1">
      <c r="A106" s="40"/>
      <c r="B106" s="41"/>
      <c r="C106" s="207" t="s">
        <v>167</v>
      </c>
      <c r="D106" s="207" t="s">
        <v>128</v>
      </c>
      <c r="E106" s="208" t="s">
        <v>168</v>
      </c>
      <c r="F106" s="209" t="s">
        <v>169</v>
      </c>
      <c r="G106" s="210" t="s">
        <v>131</v>
      </c>
      <c r="H106" s="211">
        <v>983.10000000000002</v>
      </c>
      <c r="I106" s="212"/>
      <c r="J106" s="213">
        <f>ROUND(I106*H106,2)</f>
        <v>0</v>
      </c>
      <c r="K106" s="214"/>
      <c r="L106" s="46"/>
      <c r="M106" s="215" t="s">
        <v>21</v>
      </c>
      <c r="N106" s="216" t="s">
        <v>45</v>
      </c>
      <c r="O106" s="86"/>
      <c r="P106" s="217">
        <f>O106*H106</f>
        <v>0</v>
      </c>
      <c r="Q106" s="217">
        <v>0</v>
      </c>
      <c r="R106" s="217">
        <f>Q106*H106</f>
        <v>0</v>
      </c>
      <c r="S106" s="217">
        <v>0.28999999999999998</v>
      </c>
      <c r="T106" s="218">
        <f>S106*H106</f>
        <v>285.09899999999999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9" t="s">
        <v>132</v>
      </c>
      <c r="AT106" s="219" t="s">
        <v>128</v>
      </c>
      <c r="AU106" s="219" t="s">
        <v>84</v>
      </c>
      <c r="AY106" s="19" t="s">
        <v>126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19" t="s">
        <v>82</v>
      </c>
      <c r="BK106" s="220">
        <f>ROUND(I106*H106,2)</f>
        <v>0</v>
      </c>
      <c r="BL106" s="19" t="s">
        <v>132</v>
      </c>
      <c r="BM106" s="219" t="s">
        <v>170</v>
      </c>
    </row>
    <row r="107" s="2" customFormat="1">
      <c r="A107" s="40"/>
      <c r="B107" s="41"/>
      <c r="C107" s="42"/>
      <c r="D107" s="223" t="s">
        <v>171</v>
      </c>
      <c r="E107" s="42"/>
      <c r="F107" s="233" t="s">
        <v>172</v>
      </c>
      <c r="G107" s="42"/>
      <c r="H107" s="42"/>
      <c r="I107" s="234"/>
      <c r="J107" s="42"/>
      <c r="K107" s="42"/>
      <c r="L107" s="46"/>
      <c r="M107" s="235"/>
      <c r="N107" s="236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171</v>
      </c>
      <c r="AU107" s="19" t="s">
        <v>84</v>
      </c>
    </row>
    <row r="108" s="13" customFormat="1">
      <c r="A108" s="13"/>
      <c r="B108" s="221"/>
      <c r="C108" s="222"/>
      <c r="D108" s="223" t="s">
        <v>134</v>
      </c>
      <c r="E108" s="224" t="s">
        <v>21</v>
      </c>
      <c r="F108" s="225" t="s">
        <v>173</v>
      </c>
      <c r="G108" s="222"/>
      <c r="H108" s="226">
        <v>983.10000000000002</v>
      </c>
      <c r="I108" s="227"/>
      <c r="J108" s="222"/>
      <c r="K108" s="222"/>
      <c r="L108" s="228"/>
      <c r="M108" s="229"/>
      <c r="N108" s="230"/>
      <c r="O108" s="230"/>
      <c r="P108" s="230"/>
      <c r="Q108" s="230"/>
      <c r="R108" s="230"/>
      <c r="S108" s="230"/>
      <c r="T108" s="23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2" t="s">
        <v>134</v>
      </c>
      <c r="AU108" s="232" t="s">
        <v>84</v>
      </c>
      <c r="AV108" s="13" t="s">
        <v>84</v>
      </c>
      <c r="AW108" s="13" t="s">
        <v>34</v>
      </c>
      <c r="AX108" s="13" t="s">
        <v>82</v>
      </c>
      <c r="AY108" s="232" t="s">
        <v>126</v>
      </c>
    </row>
    <row r="109" s="2" customFormat="1" ht="37.8" customHeight="1">
      <c r="A109" s="40"/>
      <c r="B109" s="41"/>
      <c r="C109" s="207" t="s">
        <v>174</v>
      </c>
      <c r="D109" s="207" t="s">
        <v>128</v>
      </c>
      <c r="E109" s="208" t="s">
        <v>175</v>
      </c>
      <c r="F109" s="209" t="s">
        <v>176</v>
      </c>
      <c r="G109" s="210" t="s">
        <v>131</v>
      </c>
      <c r="H109" s="211">
        <v>8</v>
      </c>
      <c r="I109" s="212"/>
      <c r="J109" s="213">
        <f>ROUND(I109*H109,2)</f>
        <v>0</v>
      </c>
      <c r="K109" s="214"/>
      <c r="L109" s="46"/>
      <c r="M109" s="215" t="s">
        <v>21</v>
      </c>
      <c r="N109" s="216" t="s">
        <v>45</v>
      </c>
      <c r="O109" s="86"/>
      <c r="P109" s="217">
        <f>O109*H109</f>
        <v>0</v>
      </c>
      <c r="Q109" s="217">
        <v>0</v>
      </c>
      <c r="R109" s="217">
        <f>Q109*H109</f>
        <v>0</v>
      </c>
      <c r="S109" s="217">
        <v>0.098000000000000004</v>
      </c>
      <c r="T109" s="218">
        <f>S109*H109</f>
        <v>0.78400000000000003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9" t="s">
        <v>132</v>
      </c>
      <c r="AT109" s="219" t="s">
        <v>128</v>
      </c>
      <c r="AU109" s="219" t="s">
        <v>84</v>
      </c>
      <c r="AY109" s="19" t="s">
        <v>126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19" t="s">
        <v>82</v>
      </c>
      <c r="BK109" s="220">
        <f>ROUND(I109*H109,2)</f>
        <v>0</v>
      </c>
      <c r="BL109" s="19" t="s">
        <v>132</v>
      </c>
      <c r="BM109" s="219" t="s">
        <v>177</v>
      </c>
    </row>
    <row r="110" s="13" customFormat="1">
      <c r="A110" s="13"/>
      <c r="B110" s="221"/>
      <c r="C110" s="222"/>
      <c r="D110" s="223" t="s">
        <v>134</v>
      </c>
      <c r="E110" s="224" t="s">
        <v>21</v>
      </c>
      <c r="F110" s="225" t="s">
        <v>163</v>
      </c>
      <c r="G110" s="222"/>
      <c r="H110" s="226">
        <v>8</v>
      </c>
      <c r="I110" s="227"/>
      <c r="J110" s="222"/>
      <c r="K110" s="222"/>
      <c r="L110" s="228"/>
      <c r="M110" s="229"/>
      <c r="N110" s="230"/>
      <c r="O110" s="230"/>
      <c r="P110" s="230"/>
      <c r="Q110" s="230"/>
      <c r="R110" s="230"/>
      <c r="S110" s="230"/>
      <c r="T110" s="23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2" t="s">
        <v>134</v>
      </c>
      <c r="AU110" s="232" t="s">
        <v>84</v>
      </c>
      <c r="AV110" s="13" t="s">
        <v>84</v>
      </c>
      <c r="AW110" s="13" t="s">
        <v>34</v>
      </c>
      <c r="AX110" s="13" t="s">
        <v>82</v>
      </c>
      <c r="AY110" s="232" t="s">
        <v>126</v>
      </c>
    </row>
    <row r="111" s="2" customFormat="1" ht="37.8" customHeight="1">
      <c r="A111" s="40"/>
      <c r="B111" s="41"/>
      <c r="C111" s="207" t="s">
        <v>178</v>
      </c>
      <c r="D111" s="207" t="s">
        <v>128</v>
      </c>
      <c r="E111" s="208" t="s">
        <v>179</v>
      </c>
      <c r="F111" s="209" t="s">
        <v>180</v>
      </c>
      <c r="G111" s="210" t="s">
        <v>131</v>
      </c>
      <c r="H111" s="211">
        <v>206</v>
      </c>
      <c r="I111" s="212"/>
      <c r="J111" s="213">
        <f>ROUND(I111*H111,2)</f>
        <v>0</v>
      </c>
      <c r="K111" s="214"/>
      <c r="L111" s="46"/>
      <c r="M111" s="215" t="s">
        <v>21</v>
      </c>
      <c r="N111" s="216" t="s">
        <v>45</v>
      </c>
      <c r="O111" s="86"/>
      <c r="P111" s="217">
        <f>O111*H111</f>
        <v>0</v>
      </c>
      <c r="Q111" s="217">
        <v>0</v>
      </c>
      <c r="R111" s="217">
        <f>Q111*H111</f>
        <v>0</v>
      </c>
      <c r="S111" s="217">
        <v>0.17000000000000001</v>
      </c>
      <c r="T111" s="218">
        <f>S111*H111</f>
        <v>35.020000000000003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9" t="s">
        <v>132</v>
      </c>
      <c r="AT111" s="219" t="s">
        <v>128</v>
      </c>
      <c r="AU111" s="219" t="s">
        <v>84</v>
      </c>
      <c r="AY111" s="19" t="s">
        <v>126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19" t="s">
        <v>82</v>
      </c>
      <c r="BK111" s="220">
        <f>ROUND(I111*H111,2)</f>
        <v>0</v>
      </c>
      <c r="BL111" s="19" t="s">
        <v>132</v>
      </c>
      <c r="BM111" s="219" t="s">
        <v>181</v>
      </c>
    </row>
    <row r="112" s="2" customFormat="1">
      <c r="A112" s="40"/>
      <c r="B112" s="41"/>
      <c r="C112" s="42"/>
      <c r="D112" s="223" t="s">
        <v>171</v>
      </c>
      <c r="E112" s="42"/>
      <c r="F112" s="233" t="s">
        <v>182</v>
      </c>
      <c r="G112" s="42"/>
      <c r="H112" s="42"/>
      <c r="I112" s="234"/>
      <c r="J112" s="42"/>
      <c r="K112" s="42"/>
      <c r="L112" s="46"/>
      <c r="M112" s="235"/>
      <c r="N112" s="236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171</v>
      </c>
      <c r="AU112" s="19" t="s">
        <v>84</v>
      </c>
    </row>
    <row r="113" s="13" customFormat="1">
      <c r="A113" s="13"/>
      <c r="B113" s="221"/>
      <c r="C113" s="222"/>
      <c r="D113" s="223" t="s">
        <v>134</v>
      </c>
      <c r="E113" s="224" t="s">
        <v>21</v>
      </c>
      <c r="F113" s="225" t="s">
        <v>148</v>
      </c>
      <c r="G113" s="222"/>
      <c r="H113" s="226">
        <v>206</v>
      </c>
      <c r="I113" s="227"/>
      <c r="J113" s="222"/>
      <c r="K113" s="222"/>
      <c r="L113" s="228"/>
      <c r="M113" s="229"/>
      <c r="N113" s="230"/>
      <c r="O113" s="230"/>
      <c r="P113" s="230"/>
      <c r="Q113" s="230"/>
      <c r="R113" s="230"/>
      <c r="S113" s="230"/>
      <c r="T113" s="23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2" t="s">
        <v>134</v>
      </c>
      <c r="AU113" s="232" t="s">
        <v>84</v>
      </c>
      <c r="AV113" s="13" t="s">
        <v>84</v>
      </c>
      <c r="AW113" s="13" t="s">
        <v>34</v>
      </c>
      <c r="AX113" s="13" t="s">
        <v>82</v>
      </c>
      <c r="AY113" s="232" t="s">
        <v>126</v>
      </c>
    </row>
    <row r="114" s="2" customFormat="1" ht="49.05" customHeight="1">
      <c r="A114" s="40"/>
      <c r="B114" s="41"/>
      <c r="C114" s="207" t="s">
        <v>183</v>
      </c>
      <c r="D114" s="207" t="s">
        <v>128</v>
      </c>
      <c r="E114" s="208" t="s">
        <v>184</v>
      </c>
      <c r="F114" s="209" t="s">
        <v>185</v>
      </c>
      <c r="G114" s="210" t="s">
        <v>186</v>
      </c>
      <c r="H114" s="211">
        <v>200</v>
      </c>
      <c r="I114" s="212"/>
      <c r="J114" s="213">
        <f>ROUND(I114*H114,2)</f>
        <v>0</v>
      </c>
      <c r="K114" s="214"/>
      <c r="L114" s="46"/>
      <c r="M114" s="215" t="s">
        <v>21</v>
      </c>
      <c r="N114" s="216" t="s">
        <v>45</v>
      </c>
      <c r="O114" s="86"/>
      <c r="P114" s="217">
        <f>O114*H114</f>
        <v>0</v>
      </c>
      <c r="Q114" s="217">
        <v>0.036900000000000002</v>
      </c>
      <c r="R114" s="217">
        <f>Q114*H114</f>
        <v>7.3800000000000008</v>
      </c>
      <c r="S114" s="217">
        <v>0</v>
      </c>
      <c r="T114" s="21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9" t="s">
        <v>132</v>
      </c>
      <c r="AT114" s="219" t="s">
        <v>128</v>
      </c>
      <c r="AU114" s="219" t="s">
        <v>84</v>
      </c>
      <c r="AY114" s="19" t="s">
        <v>126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19" t="s">
        <v>82</v>
      </c>
      <c r="BK114" s="220">
        <f>ROUND(I114*H114,2)</f>
        <v>0</v>
      </c>
      <c r="BL114" s="19" t="s">
        <v>132</v>
      </c>
      <c r="BM114" s="219" t="s">
        <v>187</v>
      </c>
    </row>
    <row r="115" s="13" customFormat="1">
      <c r="A115" s="13"/>
      <c r="B115" s="221"/>
      <c r="C115" s="222"/>
      <c r="D115" s="223" t="s">
        <v>134</v>
      </c>
      <c r="E115" s="224" t="s">
        <v>21</v>
      </c>
      <c r="F115" s="225" t="s">
        <v>188</v>
      </c>
      <c r="G115" s="222"/>
      <c r="H115" s="226">
        <v>200</v>
      </c>
      <c r="I115" s="227"/>
      <c r="J115" s="222"/>
      <c r="K115" s="222"/>
      <c r="L115" s="228"/>
      <c r="M115" s="229"/>
      <c r="N115" s="230"/>
      <c r="O115" s="230"/>
      <c r="P115" s="230"/>
      <c r="Q115" s="230"/>
      <c r="R115" s="230"/>
      <c r="S115" s="230"/>
      <c r="T115" s="23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2" t="s">
        <v>134</v>
      </c>
      <c r="AU115" s="232" t="s">
        <v>84</v>
      </c>
      <c r="AV115" s="13" t="s">
        <v>84</v>
      </c>
      <c r="AW115" s="13" t="s">
        <v>34</v>
      </c>
      <c r="AX115" s="13" t="s">
        <v>74</v>
      </c>
      <c r="AY115" s="232" t="s">
        <v>126</v>
      </c>
    </row>
    <row r="116" s="2" customFormat="1" ht="33" customHeight="1">
      <c r="A116" s="40"/>
      <c r="B116" s="41"/>
      <c r="C116" s="207" t="s">
        <v>189</v>
      </c>
      <c r="D116" s="207" t="s">
        <v>128</v>
      </c>
      <c r="E116" s="208" t="s">
        <v>190</v>
      </c>
      <c r="F116" s="209" t="s">
        <v>191</v>
      </c>
      <c r="G116" s="210" t="s">
        <v>192</v>
      </c>
      <c r="H116" s="211">
        <v>332.69999999999999</v>
      </c>
      <c r="I116" s="212"/>
      <c r="J116" s="213">
        <f>ROUND(I116*H116,2)</f>
        <v>0</v>
      </c>
      <c r="K116" s="214"/>
      <c r="L116" s="46"/>
      <c r="M116" s="215" t="s">
        <v>21</v>
      </c>
      <c r="N116" s="216" t="s">
        <v>45</v>
      </c>
      <c r="O116" s="86"/>
      <c r="P116" s="217">
        <f>O116*H116</f>
        <v>0</v>
      </c>
      <c r="Q116" s="217">
        <v>0</v>
      </c>
      <c r="R116" s="217">
        <f>Q116*H116</f>
        <v>0</v>
      </c>
      <c r="S116" s="217">
        <v>0</v>
      </c>
      <c r="T116" s="218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9" t="s">
        <v>132</v>
      </c>
      <c r="AT116" s="219" t="s">
        <v>128</v>
      </c>
      <c r="AU116" s="219" t="s">
        <v>84</v>
      </c>
      <c r="AY116" s="19" t="s">
        <v>126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19" t="s">
        <v>82</v>
      </c>
      <c r="BK116" s="220">
        <f>ROUND(I116*H116,2)</f>
        <v>0</v>
      </c>
      <c r="BL116" s="19" t="s">
        <v>132</v>
      </c>
      <c r="BM116" s="219" t="s">
        <v>193</v>
      </c>
    </row>
    <row r="117" s="2" customFormat="1">
      <c r="A117" s="40"/>
      <c r="B117" s="41"/>
      <c r="C117" s="42"/>
      <c r="D117" s="223" t="s">
        <v>171</v>
      </c>
      <c r="E117" s="42"/>
      <c r="F117" s="233" t="s">
        <v>194</v>
      </c>
      <c r="G117" s="42"/>
      <c r="H117" s="42"/>
      <c r="I117" s="234"/>
      <c r="J117" s="42"/>
      <c r="K117" s="42"/>
      <c r="L117" s="46"/>
      <c r="M117" s="235"/>
      <c r="N117" s="236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171</v>
      </c>
      <c r="AU117" s="19" t="s">
        <v>84</v>
      </c>
    </row>
    <row r="118" s="14" customFormat="1">
      <c r="A118" s="14"/>
      <c r="B118" s="237"/>
      <c r="C118" s="238"/>
      <c r="D118" s="223" t="s">
        <v>134</v>
      </c>
      <c r="E118" s="239" t="s">
        <v>21</v>
      </c>
      <c r="F118" s="240" t="s">
        <v>195</v>
      </c>
      <c r="G118" s="238"/>
      <c r="H118" s="239" t="s">
        <v>21</v>
      </c>
      <c r="I118" s="241"/>
      <c r="J118" s="238"/>
      <c r="K118" s="238"/>
      <c r="L118" s="242"/>
      <c r="M118" s="243"/>
      <c r="N118" s="244"/>
      <c r="O118" s="244"/>
      <c r="P118" s="244"/>
      <c r="Q118" s="244"/>
      <c r="R118" s="244"/>
      <c r="S118" s="244"/>
      <c r="T118" s="24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6" t="s">
        <v>134</v>
      </c>
      <c r="AU118" s="246" t="s">
        <v>84</v>
      </c>
      <c r="AV118" s="14" t="s">
        <v>82</v>
      </c>
      <c r="AW118" s="14" t="s">
        <v>34</v>
      </c>
      <c r="AX118" s="14" t="s">
        <v>74</v>
      </c>
      <c r="AY118" s="246" t="s">
        <v>126</v>
      </c>
    </row>
    <row r="119" s="13" customFormat="1">
      <c r="A119" s="13"/>
      <c r="B119" s="221"/>
      <c r="C119" s="222"/>
      <c r="D119" s="223" t="s">
        <v>134</v>
      </c>
      <c r="E119" s="224" t="s">
        <v>21</v>
      </c>
      <c r="F119" s="225" t="s">
        <v>196</v>
      </c>
      <c r="G119" s="222"/>
      <c r="H119" s="226">
        <v>332.69999999999999</v>
      </c>
      <c r="I119" s="227"/>
      <c r="J119" s="222"/>
      <c r="K119" s="222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134</v>
      </c>
      <c r="AU119" s="232" t="s">
        <v>84</v>
      </c>
      <c r="AV119" s="13" t="s">
        <v>84</v>
      </c>
      <c r="AW119" s="13" t="s">
        <v>34</v>
      </c>
      <c r="AX119" s="13" t="s">
        <v>74</v>
      </c>
      <c r="AY119" s="232" t="s">
        <v>126</v>
      </c>
    </row>
    <row r="120" s="15" customFormat="1">
      <c r="A120" s="15"/>
      <c r="B120" s="247"/>
      <c r="C120" s="248"/>
      <c r="D120" s="223" t="s">
        <v>134</v>
      </c>
      <c r="E120" s="249" t="s">
        <v>21</v>
      </c>
      <c r="F120" s="250" t="s">
        <v>197</v>
      </c>
      <c r="G120" s="248"/>
      <c r="H120" s="251">
        <v>332.69999999999999</v>
      </c>
      <c r="I120" s="252"/>
      <c r="J120" s="248"/>
      <c r="K120" s="248"/>
      <c r="L120" s="253"/>
      <c r="M120" s="254"/>
      <c r="N120" s="255"/>
      <c r="O120" s="255"/>
      <c r="P120" s="255"/>
      <c r="Q120" s="255"/>
      <c r="R120" s="255"/>
      <c r="S120" s="255"/>
      <c r="T120" s="256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57" t="s">
        <v>134</v>
      </c>
      <c r="AU120" s="257" t="s">
        <v>84</v>
      </c>
      <c r="AV120" s="15" t="s">
        <v>132</v>
      </c>
      <c r="AW120" s="15" t="s">
        <v>4</v>
      </c>
      <c r="AX120" s="15" t="s">
        <v>82</v>
      </c>
      <c r="AY120" s="257" t="s">
        <v>126</v>
      </c>
    </row>
    <row r="121" s="2" customFormat="1" ht="24.15" customHeight="1">
      <c r="A121" s="40"/>
      <c r="B121" s="41"/>
      <c r="C121" s="207" t="s">
        <v>198</v>
      </c>
      <c r="D121" s="207" t="s">
        <v>128</v>
      </c>
      <c r="E121" s="208" t="s">
        <v>199</v>
      </c>
      <c r="F121" s="209" t="s">
        <v>200</v>
      </c>
      <c r="G121" s="210" t="s">
        <v>192</v>
      </c>
      <c r="H121" s="211">
        <v>65.200000000000003</v>
      </c>
      <c r="I121" s="212"/>
      <c r="J121" s="213">
        <f>ROUND(I121*H121,2)</f>
        <v>0</v>
      </c>
      <c r="K121" s="214"/>
      <c r="L121" s="46"/>
      <c r="M121" s="215" t="s">
        <v>21</v>
      </c>
      <c r="N121" s="216" t="s">
        <v>45</v>
      </c>
      <c r="O121" s="86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9" t="s">
        <v>132</v>
      </c>
      <c r="AT121" s="219" t="s">
        <v>128</v>
      </c>
      <c r="AU121" s="219" t="s">
        <v>84</v>
      </c>
      <c r="AY121" s="19" t="s">
        <v>126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9" t="s">
        <v>82</v>
      </c>
      <c r="BK121" s="220">
        <f>ROUND(I121*H121,2)</f>
        <v>0</v>
      </c>
      <c r="BL121" s="19" t="s">
        <v>132</v>
      </c>
      <c r="BM121" s="219" t="s">
        <v>201</v>
      </c>
    </row>
    <row r="122" s="14" customFormat="1">
      <c r="A122" s="14"/>
      <c r="B122" s="237"/>
      <c r="C122" s="238"/>
      <c r="D122" s="223" t="s">
        <v>134</v>
      </c>
      <c r="E122" s="239" t="s">
        <v>21</v>
      </c>
      <c r="F122" s="240" t="s">
        <v>202</v>
      </c>
      <c r="G122" s="238"/>
      <c r="H122" s="239" t="s">
        <v>21</v>
      </c>
      <c r="I122" s="241"/>
      <c r="J122" s="238"/>
      <c r="K122" s="238"/>
      <c r="L122" s="242"/>
      <c r="M122" s="243"/>
      <c r="N122" s="244"/>
      <c r="O122" s="244"/>
      <c r="P122" s="244"/>
      <c r="Q122" s="244"/>
      <c r="R122" s="244"/>
      <c r="S122" s="244"/>
      <c r="T122" s="24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6" t="s">
        <v>134</v>
      </c>
      <c r="AU122" s="246" t="s">
        <v>84</v>
      </c>
      <c r="AV122" s="14" t="s">
        <v>82</v>
      </c>
      <c r="AW122" s="14" t="s">
        <v>34</v>
      </c>
      <c r="AX122" s="14" t="s">
        <v>74</v>
      </c>
      <c r="AY122" s="246" t="s">
        <v>126</v>
      </c>
    </row>
    <row r="123" s="13" customFormat="1">
      <c r="A123" s="13"/>
      <c r="B123" s="221"/>
      <c r="C123" s="222"/>
      <c r="D123" s="223" t="s">
        <v>134</v>
      </c>
      <c r="E123" s="224" t="s">
        <v>21</v>
      </c>
      <c r="F123" s="225" t="s">
        <v>203</v>
      </c>
      <c r="G123" s="222"/>
      <c r="H123" s="226">
        <v>61</v>
      </c>
      <c r="I123" s="227"/>
      <c r="J123" s="222"/>
      <c r="K123" s="222"/>
      <c r="L123" s="228"/>
      <c r="M123" s="229"/>
      <c r="N123" s="230"/>
      <c r="O123" s="230"/>
      <c r="P123" s="230"/>
      <c r="Q123" s="230"/>
      <c r="R123" s="230"/>
      <c r="S123" s="230"/>
      <c r="T123" s="23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2" t="s">
        <v>134</v>
      </c>
      <c r="AU123" s="232" t="s">
        <v>84</v>
      </c>
      <c r="AV123" s="13" t="s">
        <v>84</v>
      </c>
      <c r="AW123" s="13" t="s">
        <v>34</v>
      </c>
      <c r="AX123" s="13" t="s">
        <v>74</v>
      </c>
      <c r="AY123" s="232" t="s">
        <v>126</v>
      </c>
    </row>
    <row r="124" s="14" customFormat="1">
      <c r="A124" s="14"/>
      <c r="B124" s="237"/>
      <c r="C124" s="238"/>
      <c r="D124" s="223" t="s">
        <v>134</v>
      </c>
      <c r="E124" s="239" t="s">
        <v>21</v>
      </c>
      <c r="F124" s="240" t="s">
        <v>204</v>
      </c>
      <c r="G124" s="238"/>
      <c r="H124" s="239" t="s">
        <v>21</v>
      </c>
      <c r="I124" s="241"/>
      <c r="J124" s="238"/>
      <c r="K124" s="238"/>
      <c r="L124" s="242"/>
      <c r="M124" s="243"/>
      <c r="N124" s="244"/>
      <c r="O124" s="244"/>
      <c r="P124" s="244"/>
      <c r="Q124" s="244"/>
      <c r="R124" s="244"/>
      <c r="S124" s="244"/>
      <c r="T124" s="24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6" t="s">
        <v>134</v>
      </c>
      <c r="AU124" s="246" t="s">
        <v>84</v>
      </c>
      <c r="AV124" s="14" t="s">
        <v>82</v>
      </c>
      <c r="AW124" s="14" t="s">
        <v>34</v>
      </c>
      <c r="AX124" s="14" t="s">
        <v>74</v>
      </c>
      <c r="AY124" s="246" t="s">
        <v>126</v>
      </c>
    </row>
    <row r="125" s="13" customFormat="1">
      <c r="A125" s="13"/>
      <c r="B125" s="221"/>
      <c r="C125" s="222"/>
      <c r="D125" s="223" t="s">
        <v>134</v>
      </c>
      <c r="E125" s="224" t="s">
        <v>21</v>
      </c>
      <c r="F125" s="225" t="s">
        <v>205</v>
      </c>
      <c r="G125" s="222"/>
      <c r="H125" s="226">
        <v>4.2000000000000002</v>
      </c>
      <c r="I125" s="227"/>
      <c r="J125" s="222"/>
      <c r="K125" s="222"/>
      <c r="L125" s="228"/>
      <c r="M125" s="229"/>
      <c r="N125" s="230"/>
      <c r="O125" s="230"/>
      <c r="P125" s="230"/>
      <c r="Q125" s="230"/>
      <c r="R125" s="230"/>
      <c r="S125" s="230"/>
      <c r="T125" s="23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2" t="s">
        <v>134</v>
      </c>
      <c r="AU125" s="232" t="s">
        <v>84</v>
      </c>
      <c r="AV125" s="13" t="s">
        <v>84</v>
      </c>
      <c r="AW125" s="13" t="s">
        <v>34</v>
      </c>
      <c r="AX125" s="13" t="s">
        <v>74</v>
      </c>
      <c r="AY125" s="232" t="s">
        <v>126</v>
      </c>
    </row>
    <row r="126" s="15" customFormat="1">
      <c r="A126" s="15"/>
      <c r="B126" s="247"/>
      <c r="C126" s="248"/>
      <c r="D126" s="223" t="s">
        <v>134</v>
      </c>
      <c r="E126" s="249" t="s">
        <v>21</v>
      </c>
      <c r="F126" s="250" t="s">
        <v>197</v>
      </c>
      <c r="G126" s="248"/>
      <c r="H126" s="251">
        <v>65.200000000000003</v>
      </c>
      <c r="I126" s="252"/>
      <c r="J126" s="248"/>
      <c r="K126" s="248"/>
      <c r="L126" s="253"/>
      <c r="M126" s="254"/>
      <c r="N126" s="255"/>
      <c r="O126" s="255"/>
      <c r="P126" s="255"/>
      <c r="Q126" s="255"/>
      <c r="R126" s="255"/>
      <c r="S126" s="255"/>
      <c r="T126" s="256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7" t="s">
        <v>134</v>
      </c>
      <c r="AU126" s="257" t="s">
        <v>84</v>
      </c>
      <c r="AV126" s="15" t="s">
        <v>132</v>
      </c>
      <c r="AW126" s="15" t="s">
        <v>34</v>
      </c>
      <c r="AX126" s="15" t="s">
        <v>82</v>
      </c>
      <c r="AY126" s="257" t="s">
        <v>126</v>
      </c>
    </row>
    <row r="127" s="2" customFormat="1" ht="33" customHeight="1">
      <c r="A127" s="40"/>
      <c r="B127" s="41"/>
      <c r="C127" s="207" t="s">
        <v>8</v>
      </c>
      <c r="D127" s="207" t="s">
        <v>128</v>
      </c>
      <c r="E127" s="208" t="s">
        <v>206</v>
      </c>
      <c r="F127" s="209" t="s">
        <v>207</v>
      </c>
      <c r="G127" s="210" t="s">
        <v>192</v>
      </c>
      <c r="H127" s="211">
        <v>397.89999999999998</v>
      </c>
      <c r="I127" s="212"/>
      <c r="J127" s="213">
        <f>ROUND(I127*H127,2)</f>
        <v>0</v>
      </c>
      <c r="K127" s="214"/>
      <c r="L127" s="46"/>
      <c r="M127" s="215" t="s">
        <v>21</v>
      </c>
      <c r="N127" s="216" t="s">
        <v>45</v>
      </c>
      <c r="O127" s="86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9" t="s">
        <v>132</v>
      </c>
      <c r="AT127" s="219" t="s">
        <v>128</v>
      </c>
      <c r="AU127" s="219" t="s">
        <v>84</v>
      </c>
      <c r="AY127" s="19" t="s">
        <v>126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9" t="s">
        <v>82</v>
      </c>
      <c r="BK127" s="220">
        <f>ROUND(I127*H127,2)</f>
        <v>0</v>
      </c>
      <c r="BL127" s="19" t="s">
        <v>132</v>
      </c>
      <c r="BM127" s="219" t="s">
        <v>208</v>
      </c>
    </row>
    <row r="128" s="13" customFormat="1">
      <c r="A128" s="13"/>
      <c r="B128" s="221"/>
      <c r="C128" s="222"/>
      <c r="D128" s="223" t="s">
        <v>134</v>
      </c>
      <c r="E128" s="224" t="s">
        <v>21</v>
      </c>
      <c r="F128" s="225" t="s">
        <v>209</v>
      </c>
      <c r="G128" s="222"/>
      <c r="H128" s="226">
        <v>397.89999999999998</v>
      </c>
      <c r="I128" s="227"/>
      <c r="J128" s="222"/>
      <c r="K128" s="222"/>
      <c r="L128" s="228"/>
      <c r="M128" s="229"/>
      <c r="N128" s="230"/>
      <c r="O128" s="230"/>
      <c r="P128" s="230"/>
      <c r="Q128" s="230"/>
      <c r="R128" s="230"/>
      <c r="S128" s="230"/>
      <c r="T128" s="23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2" t="s">
        <v>134</v>
      </c>
      <c r="AU128" s="232" t="s">
        <v>84</v>
      </c>
      <c r="AV128" s="13" t="s">
        <v>84</v>
      </c>
      <c r="AW128" s="13" t="s">
        <v>34</v>
      </c>
      <c r="AX128" s="13" t="s">
        <v>82</v>
      </c>
      <c r="AY128" s="232" t="s">
        <v>126</v>
      </c>
    </row>
    <row r="129" s="2" customFormat="1" ht="24.15" customHeight="1">
      <c r="A129" s="40"/>
      <c r="B129" s="41"/>
      <c r="C129" s="207" t="s">
        <v>210</v>
      </c>
      <c r="D129" s="207" t="s">
        <v>128</v>
      </c>
      <c r="E129" s="208" t="s">
        <v>211</v>
      </c>
      <c r="F129" s="209" t="s">
        <v>212</v>
      </c>
      <c r="G129" s="210" t="s">
        <v>192</v>
      </c>
      <c r="H129" s="211">
        <v>63.93</v>
      </c>
      <c r="I129" s="212"/>
      <c r="J129" s="213">
        <f>ROUND(I129*H129,2)</f>
        <v>0</v>
      </c>
      <c r="K129" s="214"/>
      <c r="L129" s="46"/>
      <c r="M129" s="215" t="s">
        <v>21</v>
      </c>
      <c r="N129" s="216" t="s">
        <v>45</v>
      </c>
      <c r="O129" s="86"/>
      <c r="P129" s="217">
        <f>O129*H129</f>
        <v>0</v>
      </c>
      <c r="Q129" s="217">
        <v>0</v>
      </c>
      <c r="R129" s="217">
        <f>Q129*H129</f>
        <v>0</v>
      </c>
      <c r="S129" s="217">
        <v>0</v>
      </c>
      <c r="T129" s="218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9" t="s">
        <v>132</v>
      </c>
      <c r="AT129" s="219" t="s">
        <v>128</v>
      </c>
      <c r="AU129" s="219" t="s">
        <v>84</v>
      </c>
      <c r="AY129" s="19" t="s">
        <v>126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9" t="s">
        <v>82</v>
      </c>
      <c r="BK129" s="220">
        <f>ROUND(I129*H129,2)</f>
        <v>0</v>
      </c>
      <c r="BL129" s="19" t="s">
        <v>132</v>
      </c>
      <c r="BM129" s="219" t="s">
        <v>213</v>
      </c>
    </row>
    <row r="130" s="2" customFormat="1">
      <c r="A130" s="40"/>
      <c r="B130" s="41"/>
      <c r="C130" s="42"/>
      <c r="D130" s="223" t="s">
        <v>171</v>
      </c>
      <c r="E130" s="42"/>
      <c r="F130" s="233" t="s">
        <v>214</v>
      </c>
      <c r="G130" s="42"/>
      <c r="H130" s="42"/>
      <c r="I130" s="234"/>
      <c r="J130" s="42"/>
      <c r="K130" s="42"/>
      <c r="L130" s="46"/>
      <c r="M130" s="235"/>
      <c r="N130" s="236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171</v>
      </c>
      <c r="AU130" s="19" t="s">
        <v>84</v>
      </c>
    </row>
    <row r="131" s="13" customFormat="1">
      <c r="A131" s="13"/>
      <c r="B131" s="221"/>
      <c r="C131" s="222"/>
      <c r="D131" s="223" t="s">
        <v>134</v>
      </c>
      <c r="E131" s="224" t="s">
        <v>21</v>
      </c>
      <c r="F131" s="225" t="s">
        <v>215</v>
      </c>
      <c r="G131" s="222"/>
      <c r="H131" s="226">
        <v>44.799999999999997</v>
      </c>
      <c r="I131" s="227"/>
      <c r="J131" s="222"/>
      <c r="K131" s="222"/>
      <c r="L131" s="228"/>
      <c r="M131" s="229"/>
      <c r="N131" s="230"/>
      <c r="O131" s="230"/>
      <c r="P131" s="230"/>
      <c r="Q131" s="230"/>
      <c r="R131" s="230"/>
      <c r="S131" s="230"/>
      <c r="T131" s="23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2" t="s">
        <v>134</v>
      </c>
      <c r="AU131" s="232" t="s">
        <v>84</v>
      </c>
      <c r="AV131" s="13" t="s">
        <v>84</v>
      </c>
      <c r="AW131" s="13" t="s">
        <v>34</v>
      </c>
      <c r="AX131" s="13" t="s">
        <v>74</v>
      </c>
      <c r="AY131" s="232" t="s">
        <v>126</v>
      </c>
    </row>
    <row r="132" s="13" customFormat="1">
      <c r="A132" s="13"/>
      <c r="B132" s="221"/>
      <c r="C132" s="222"/>
      <c r="D132" s="223" t="s">
        <v>134</v>
      </c>
      <c r="E132" s="224" t="s">
        <v>21</v>
      </c>
      <c r="F132" s="225" t="s">
        <v>216</v>
      </c>
      <c r="G132" s="222"/>
      <c r="H132" s="226">
        <v>17.254999999999999</v>
      </c>
      <c r="I132" s="227"/>
      <c r="J132" s="222"/>
      <c r="K132" s="222"/>
      <c r="L132" s="228"/>
      <c r="M132" s="229"/>
      <c r="N132" s="230"/>
      <c r="O132" s="230"/>
      <c r="P132" s="230"/>
      <c r="Q132" s="230"/>
      <c r="R132" s="230"/>
      <c r="S132" s="230"/>
      <c r="T132" s="23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2" t="s">
        <v>134</v>
      </c>
      <c r="AU132" s="232" t="s">
        <v>84</v>
      </c>
      <c r="AV132" s="13" t="s">
        <v>84</v>
      </c>
      <c r="AW132" s="13" t="s">
        <v>34</v>
      </c>
      <c r="AX132" s="13" t="s">
        <v>74</v>
      </c>
      <c r="AY132" s="232" t="s">
        <v>126</v>
      </c>
    </row>
    <row r="133" s="13" customFormat="1">
      <c r="A133" s="13"/>
      <c r="B133" s="221"/>
      <c r="C133" s="222"/>
      <c r="D133" s="223" t="s">
        <v>134</v>
      </c>
      <c r="E133" s="224" t="s">
        <v>21</v>
      </c>
      <c r="F133" s="225" t="s">
        <v>217</v>
      </c>
      <c r="G133" s="222"/>
      <c r="H133" s="226">
        <v>1.875</v>
      </c>
      <c r="I133" s="227"/>
      <c r="J133" s="222"/>
      <c r="K133" s="222"/>
      <c r="L133" s="228"/>
      <c r="M133" s="229"/>
      <c r="N133" s="230"/>
      <c r="O133" s="230"/>
      <c r="P133" s="230"/>
      <c r="Q133" s="230"/>
      <c r="R133" s="230"/>
      <c r="S133" s="230"/>
      <c r="T133" s="23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2" t="s">
        <v>134</v>
      </c>
      <c r="AU133" s="232" t="s">
        <v>84</v>
      </c>
      <c r="AV133" s="13" t="s">
        <v>84</v>
      </c>
      <c r="AW133" s="13" t="s">
        <v>34</v>
      </c>
      <c r="AX133" s="13" t="s">
        <v>74</v>
      </c>
      <c r="AY133" s="232" t="s">
        <v>126</v>
      </c>
    </row>
    <row r="134" s="15" customFormat="1">
      <c r="A134" s="15"/>
      <c r="B134" s="247"/>
      <c r="C134" s="248"/>
      <c r="D134" s="223" t="s">
        <v>134</v>
      </c>
      <c r="E134" s="249" t="s">
        <v>21</v>
      </c>
      <c r="F134" s="250" t="s">
        <v>197</v>
      </c>
      <c r="G134" s="248"/>
      <c r="H134" s="251">
        <v>63.93</v>
      </c>
      <c r="I134" s="252"/>
      <c r="J134" s="248"/>
      <c r="K134" s="248"/>
      <c r="L134" s="253"/>
      <c r="M134" s="254"/>
      <c r="N134" s="255"/>
      <c r="O134" s="255"/>
      <c r="P134" s="255"/>
      <c r="Q134" s="255"/>
      <c r="R134" s="255"/>
      <c r="S134" s="255"/>
      <c r="T134" s="256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7" t="s">
        <v>134</v>
      </c>
      <c r="AU134" s="257" t="s">
        <v>84</v>
      </c>
      <c r="AV134" s="15" t="s">
        <v>132</v>
      </c>
      <c r="AW134" s="15" t="s">
        <v>34</v>
      </c>
      <c r="AX134" s="15" t="s">
        <v>82</v>
      </c>
      <c r="AY134" s="257" t="s">
        <v>126</v>
      </c>
    </row>
    <row r="135" s="2" customFormat="1" ht="24.15" customHeight="1">
      <c r="A135" s="40"/>
      <c r="B135" s="41"/>
      <c r="C135" s="207" t="s">
        <v>218</v>
      </c>
      <c r="D135" s="207" t="s">
        <v>128</v>
      </c>
      <c r="E135" s="208" t="s">
        <v>219</v>
      </c>
      <c r="F135" s="209" t="s">
        <v>220</v>
      </c>
      <c r="G135" s="210" t="s">
        <v>192</v>
      </c>
      <c r="H135" s="211">
        <v>63.93</v>
      </c>
      <c r="I135" s="212"/>
      <c r="J135" s="213">
        <f>ROUND(I135*H135,2)</f>
        <v>0</v>
      </c>
      <c r="K135" s="214"/>
      <c r="L135" s="46"/>
      <c r="M135" s="215" t="s">
        <v>21</v>
      </c>
      <c r="N135" s="216" t="s">
        <v>45</v>
      </c>
      <c r="O135" s="86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9" t="s">
        <v>132</v>
      </c>
      <c r="AT135" s="219" t="s">
        <v>128</v>
      </c>
      <c r="AU135" s="219" t="s">
        <v>84</v>
      </c>
      <c r="AY135" s="19" t="s">
        <v>126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9" t="s">
        <v>82</v>
      </c>
      <c r="BK135" s="220">
        <f>ROUND(I135*H135,2)</f>
        <v>0</v>
      </c>
      <c r="BL135" s="19" t="s">
        <v>132</v>
      </c>
      <c r="BM135" s="219" t="s">
        <v>221</v>
      </c>
    </row>
    <row r="136" s="13" customFormat="1">
      <c r="A136" s="13"/>
      <c r="B136" s="221"/>
      <c r="C136" s="222"/>
      <c r="D136" s="223" t="s">
        <v>134</v>
      </c>
      <c r="E136" s="224" t="s">
        <v>21</v>
      </c>
      <c r="F136" s="225" t="s">
        <v>222</v>
      </c>
      <c r="G136" s="222"/>
      <c r="H136" s="226">
        <v>63.93</v>
      </c>
      <c r="I136" s="227"/>
      <c r="J136" s="222"/>
      <c r="K136" s="222"/>
      <c r="L136" s="228"/>
      <c r="M136" s="229"/>
      <c r="N136" s="230"/>
      <c r="O136" s="230"/>
      <c r="P136" s="230"/>
      <c r="Q136" s="230"/>
      <c r="R136" s="230"/>
      <c r="S136" s="230"/>
      <c r="T136" s="23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2" t="s">
        <v>134</v>
      </c>
      <c r="AU136" s="232" t="s">
        <v>84</v>
      </c>
      <c r="AV136" s="13" t="s">
        <v>84</v>
      </c>
      <c r="AW136" s="13" t="s">
        <v>34</v>
      </c>
      <c r="AX136" s="13" t="s">
        <v>82</v>
      </c>
      <c r="AY136" s="232" t="s">
        <v>126</v>
      </c>
    </row>
    <row r="137" s="2" customFormat="1" ht="24.15" customHeight="1">
      <c r="A137" s="40"/>
      <c r="B137" s="41"/>
      <c r="C137" s="207" t="s">
        <v>223</v>
      </c>
      <c r="D137" s="207" t="s">
        <v>128</v>
      </c>
      <c r="E137" s="208" t="s">
        <v>224</v>
      </c>
      <c r="F137" s="209" t="s">
        <v>225</v>
      </c>
      <c r="G137" s="210" t="s">
        <v>131</v>
      </c>
      <c r="H137" s="211">
        <v>140</v>
      </c>
      <c r="I137" s="212"/>
      <c r="J137" s="213">
        <f>ROUND(I137*H137,2)</f>
        <v>0</v>
      </c>
      <c r="K137" s="214"/>
      <c r="L137" s="46"/>
      <c r="M137" s="215" t="s">
        <v>21</v>
      </c>
      <c r="N137" s="216" t="s">
        <v>45</v>
      </c>
      <c r="O137" s="86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9" t="s">
        <v>132</v>
      </c>
      <c r="AT137" s="219" t="s">
        <v>128</v>
      </c>
      <c r="AU137" s="219" t="s">
        <v>84</v>
      </c>
      <c r="AY137" s="19" t="s">
        <v>126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9" t="s">
        <v>82</v>
      </c>
      <c r="BK137" s="220">
        <f>ROUND(I137*H137,2)</f>
        <v>0</v>
      </c>
      <c r="BL137" s="19" t="s">
        <v>132</v>
      </c>
      <c r="BM137" s="219" t="s">
        <v>226</v>
      </c>
    </row>
    <row r="138" s="13" customFormat="1">
      <c r="A138" s="13"/>
      <c r="B138" s="221"/>
      <c r="C138" s="222"/>
      <c r="D138" s="223" t="s">
        <v>134</v>
      </c>
      <c r="E138" s="224" t="s">
        <v>21</v>
      </c>
      <c r="F138" s="225" t="s">
        <v>227</v>
      </c>
      <c r="G138" s="222"/>
      <c r="H138" s="226">
        <v>140</v>
      </c>
      <c r="I138" s="227"/>
      <c r="J138" s="222"/>
      <c r="K138" s="222"/>
      <c r="L138" s="228"/>
      <c r="M138" s="229"/>
      <c r="N138" s="230"/>
      <c r="O138" s="230"/>
      <c r="P138" s="230"/>
      <c r="Q138" s="230"/>
      <c r="R138" s="230"/>
      <c r="S138" s="230"/>
      <c r="T138" s="23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2" t="s">
        <v>134</v>
      </c>
      <c r="AU138" s="232" t="s">
        <v>84</v>
      </c>
      <c r="AV138" s="13" t="s">
        <v>84</v>
      </c>
      <c r="AW138" s="13" t="s">
        <v>34</v>
      </c>
      <c r="AX138" s="13" t="s">
        <v>74</v>
      </c>
      <c r="AY138" s="232" t="s">
        <v>126</v>
      </c>
    </row>
    <row r="139" s="2" customFormat="1" ht="24.15" customHeight="1">
      <c r="A139" s="40"/>
      <c r="B139" s="41"/>
      <c r="C139" s="207" t="s">
        <v>228</v>
      </c>
      <c r="D139" s="207" t="s">
        <v>128</v>
      </c>
      <c r="E139" s="208" t="s">
        <v>229</v>
      </c>
      <c r="F139" s="209" t="s">
        <v>230</v>
      </c>
      <c r="G139" s="210" t="s">
        <v>131</v>
      </c>
      <c r="H139" s="211">
        <v>140</v>
      </c>
      <c r="I139" s="212"/>
      <c r="J139" s="213">
        <f>ROUND(I139*H139,2)</f>
        <v>0</v>
      </c>
      <c r="K139" s="214"/>
      <c r="L139" s="46"/>
      <c r="M139" s="215" t="s">
        <v>21</v>
      </c>
      <c r="N139" s="216" t="s">
        <v>45</v>
      </c>
      <c r="O139" s="86"/>
      <c r="P139" s="217">
        <f>O139*H139</f>
        <v>0</v>
      </c>
      <c r="Q139" s="217">
        <v>0.0030000000000000001</v>
      </c>
      <c r="R139" s="217">
        <f>Q139*H139</f>
        <v>0.41999999999999998</v>
      </c>
      <c r="S139" s="217">
        <v>0</v>
      </c>
      <c r="T139" s="218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9" t="s">
        <v>132</v>
      </c>
      <c r="AT139" s="219" t="s">
        <v>128</v>
      </c>
      <c r="AU139" s="219" t="s">
        <v>84</v>
      </c>
      <c r="AY139" s="19" t="s">
        <v>126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9" t="s">
        <v>82</v>
      </c>
      <c r="BK139" s="220">
        <f>ROUND(I139*H139,2)</f>
        <v>0</v>
      </c>
      <c r="BL139" s="19" t="s">
        <v>132</v>
      </c>
      <c r="BM139" s="219" t="s">
        <v>231</v>
      </c>
    </row>
    <row r="140" s="13" customFormat="1">
      <c r="A140" s="13"/>
      <c r="B140" s="221"/>
      <c r="C140" s="222"/>
      <c r="D140" s="223" t="s">
        <v>134</v>
      </c>
      <c r="E140" s="224" t="s">
        <v>21</v>
      </c>
      <c r="F140" s="225" t="s">
        <v>232</v>
      </c>
      <c r="G140" s="222"/>
      <c r="H140" s="226">
        <v>140</v>
      </c>
      <c r="I140" s="227"/>
      <c r="J140" s="222"/>
      <c r="K140" s="222"/>
      <c r="L140" s="228"/>
      <c r="M140" s="229"/>
      <c r="N140" s="230"/>
      <c r="O140" s="230"/>
      <c r="P140" s="230"/>
      <c r="Q140" s="230"/>
      <c r="R140" s="230"/>
      <c r="S140" s="230"/>
      <c r="T140" s="23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2" t="s">
        <v>134</v>
      </c>
      <c r="AU140" s="232" t="s">
        <v>84</v>
      </c>
      <c r="AV140" s="13" t="s">
        <v>84</v>
      </c>
      <c r="AW140" s="13" t="s">
        <v>34</v>
      </c>
      <c r="AX140" s="13" t="s">
        <v>82</v>
      </c>
      <c r="AY140" s="232" t="s">
        <v>126</v>
      </c>
    </row>
    <row r="141" s="2" customFormat="1" ht="24.15" customHeight="1">
      <c r="A141" s="40"/>
      <c r="B141" s="41"/>
      <c r="C141" s="207" t="s">
        <v>233</v>
      </c>
      <c r="D141" s="207" t="s">
        <v>128</v>
      </c>
      <c r="E141" s="208" t="s">
        <v>234</v>
      </c>
      <c r="F141" s="209" t="s">
        <v>235</v>
      </c>
      <c r="G141" s="210" t="s">
        <v>192</v>
      </c>
      <c r="H141" s="211">
        <v>93.75</v>
      </c>
      <c r="I141" s="212"/>
      <c r="J141" s="213">
        <f>ROUND(I141*H141,2)</f>
        <v>0</v>
      </c>
      <c r="K141" s="214"/>
      <c r="L141" s="46"/>
      <c r="M141" s="215" t="s">
        <v>21</v>
      </c>
      <c r="N141" s="216" t="s">
        <v>45</v>
      </c>
      <c r="O141" s="86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9" t="s">
        <v>132</v>
      </c>
      <c r="AT141" s="219" t="s">
        <v>128</v>
      </c>
      <c r="AU141" s="219" t="s">
        <v>84</v>
      </c>
      <c r="AY141" s="19" t="s">
        <v>126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9" t="s">
        <v>82</v>
      </c>
      <c r="BK141" s="220">
        <f>ROUND(I141*H141,2)</f>
        <v>0</v>
      </c>
      <c r="BL141" s="19" t="s">
        <v>132</v>
      </c>
      <c r="BM141" s="219" t="s">
        <v>236</v>
      </c>
    </row>
    <row r="142" s="2" customFormat="1">
      <c r="A142" s="40"/>
      <c r="B142" s="41"/>
      <c r="C142" s="42"/>
      <c r="D142" s="223" t="s">
        <v>171</v>
      </c>
      <c r="E142" s="42"/>
      <c r="F142" s="233" t="s">
        <v>237</v>
      </c>
      <c r="G142" s="42"/>
      <c r="H142" s="42"/>
      <c r="I142" s="234"/>
      <c r="J142" s="42"/>
      <c r="K142" s="42"/>
      <c r="L142" s="46"/>
      <c r="M142" s="235"/>
      <c r="N142" s="236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171</v>
      </c>
      <c r="AU142" s="19" t="s">
        <v>84</v>
      </c>
    </row>
    <row r="143" s="13" customFormat="1">
      <c r="A143" s="13"/>
      <c r="B143" s="221"/>
      <c r="C143" s="222"/>
      <c r="D143" s="223" t="s">
        <v>134</v>
      </c>
      <c r="E143" s="224" t="s">
        <v>21</v>
      </c>
      <c r="F143" s="225" t="s">
        <v>238</v>
      </c>
      <c r="G143" s="222"/>
      <c r="H143" s="226">
        <v>93.75</v>
      </c>
      <c r="I143" s="227"/>
      <c r="J143" s="222"/>
      <c r="K143" s="222"/>
      <c r="L143" s="228"/>
      <c r="M143" s="229"/>
      <c r="N143" s="230"/>
      <c r="O143" s="230"/>
      <c r="P143" s="230"/>
      <c r="Q143" s="230"/>
      <c r="R143" s="230"/>
      <c r="S143" s="230"/>
      <c r="T143" s="23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2" t="s">
        <v>134</v>
      </c>
      <c r="AU143" s="232" t="s">
        <v>84</v>
      </c>
      <c r="AV143" s="13" t="s">
        <v>84</v>
      </c>
      <c r="AW143" s="13" t="s">
        <v>34</v>
      </c>
      <c r="AX143" s="13" t="s">
        <v>82</v>
      </c>
      <c r="AY143" s="232" t="s">
        <v>126</v>
      </c>
    </row>
    <row r="144" s="2" customFormat="1" ht="16.5" customHeight="1">
      <c r="A144" s="40"/>
      <c r="B144" s="41"/>
      <c r="C144" s="207" t="s">
        <v>7</v>
      </c>
      <c r="D144" s="207" t="s">
        <v>128</v>
      </c>
      <c r="E144" s="208" t="s">
        <v>239</v>
      </c>
      <c r="F144" s="209" t="s">
        <v>240</v>
      </c>
      <c r="G144" s="210" t="s">
        <v>192</v>
      </c>
      <c r="H144" s="211">
        <v>508.08499999999998</v>
      </c>
      <c r="I144" s="212"/>
      <c r="J144" s="213">
        <f>ROUND(I144*H144,2)</f>
        <v>0</v>
      </c>
      <c r="K144" s="214"/>
      <c r="L144" s="46"/>
      <c r="M144" s="215" t="s">
        <v>21</v>
      </c>
      <c r="N144" s="216" t="s">
        <v>45</v>
      </c>
      <c r="O144" s="86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9" t="s">
        <v>132</v>
      </c>
      <c r="AT144" s="219" t="s">
        <v>128</v>
      </c>
      <c r="AU144" s="219" t="s">
        <v>84</v>
      </c>
      <c r="AY144" s="19" t="s">
        <v>126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9" t="s">
        <v>82</v>
      </c>
      <c r="BK144" s="220">
        <f>ROUND(I144*H144,2)</f>
        <v>0</v>
      </c>
      <c r="BL144" s="19" t="s">
        <v>132</v>
      </c>
      <c r="BM144" s="219" t="s">
        <v>241</v>
      </c>
    </row>
    <row r="145" s="2" customFormat="1">
      <c r="A145" s="40"/>
      <c r="B145" s="41"/>
      <c r="C145" s="42"/>
      <c r="D145" s="223" t="s">
        <v>171</v>
      </c>
      <c r="E145" s="42"/>
      <c r="F145" s="233" t="s">
        <v>242</v>
      </c>
      <c r="G145" s="42"/>
      <c r="H145" s="42"/>
      <c r="I145" s="234"/>
      <c r="J145" s="42"/>
      <c r="K145" s="42"/>
      <c r="L145" s="46"/>
      <c r="M145" s="235"/>
      <c r="N145" s="236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171</v>
      </c>
      <c r="AU145" s="19" t="s">
        <v>84</v>
      </c>
    </row>
    <row r="146" s="13" customFormat="1">
      <c r="A146" s="13"/>
      <c r="B146" s="221"/>
      <c r="C146" s="222"/>
      <c r="D146" s="223" t="s">
        <v>134</v>
      </c>
      <c r="E146" s="224" t="s">
        <v>21</v>
      </c>
      <c r="F146" s="225" t="s">
        <v>243</v>
      </c>
      <c r="G146" s="222"/>
      <c r="H146" s="226">
        <v>508.08499999999998</v>
      </c>
      <c r="I146" s="227"/>
      <c r="J146" s="222"/>
      <c r="K146" s="222"/>
      <c r="L146" s="228"/>
      <c r="M146" s="229"/>
      <c r="N146" s="230"/>
      <c r="O146" s="230"/>
      <c r="P146" s="230"/>
      <c r="Q146" s="230"/>
      <c r="R146" s="230"/>
      <c r="S146" s="230"/>
      <c r="T146" s="23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2" t="s">
        <v>134</v>
      </c>
      <c r="AU146" s="232" t="s">
        <v>84</v>
      </c>
      <c r="AV146" s="13" t="s">
        <v>84</v>
      </c>
      <c r="AW146" s="13" t="s">
        <v>34</v>
      </c>
      <c r="AX146" s="13" t="s">
        <v>74</v>
      </c>
      <c r="AY146" s="232" t="s">
        <v>126</v>
      </c>
    </row>
    <row r="147" s="2" customFormat="1" ht="16.5" customHeight="1">
      <c r="A147" s="40"/>
      <c r="B147" s="41"/>
      <c r="C147" s="207" t="s">
        <v>244</v>
      </c>
      <c r="D147" s="207" t="s">
        <v>128</v>
      </c>
      <c r="E147" s="208" t="s">
        <v>245</v>
      </c>
      <c r="F147" s="209" t="s">
        <v>246</v>
      </c>
      <c r="G147" s="210" t="s">
        <v>192</v>
      </c>
      <c r="H147" s="211">
        <v>508.08499999999998</v>
      </c>
      <c r="I147" s="212"/>
      <c r="J147" s="213">
        <f>ROUND(I147*H147,2)</f>
        <v>0</v>
      </c>
      <c r="K147" s="214"/>
      <c r="L147" s="46"/>
      <c r="M147" s="215" t="s">
        <v>21</v>
      </c>
      <c r="N147" s="216" t="s">
        <v>45</v>
      </c>
      <c r="O147" s="86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9" t="s">
        <v>132</v>
      </c>
      <c r="AT147" s="219" t="s">
        <v>128</v>
      </c>
      <c r="AU147" s="219" t="s">
        <v>84</v>
      </c>
      <c r="AY147" s="19" t="s">
        <v>126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9" t="s">
        <v>82</v>
      </c>
      <c r="BK147" s="220">
        <f>ROUND(I147*H147,2)</f>
        <v>0</v>
      </c>
      <c r="BL147" s="19" t="s">
        <v>132</v>
      </c>
      <c r="BM147" s="219" t="s">
        <v>247</v>
      </c>
    </row>
    <row r="148" s="13" customFormat="1">
      <c r="A148" s="13"/>
      <c r="B148" s="221"/>
      <c r="C148" s="222"/>
      <c r="D148" s="223" t="s">
        <v>134</v>
      </c>
      <c r="E148" s="224" t="s">
        <v>21</v>
      </c>
      <c r="F148" s="225" t="s">
        <v>248</v>
      </c>
      <c r="G148" s="222"/>
      <c r="H148" s="226">
        <v>508.08499999999998</v>
      </c>
      <c r="I148" s="227"/>
      <c r="J148" s="222"/>
      <c r="K148" s="222"/>
      <c r="L148" s="228"/>
      <c r="M148" s="229"/>
      <c r="N148" s="230"/>
      <c r="O148" s="230"/>
      <c r="P148" s="230"/>
      <c r="Q148" s="230"/>
      <c r="R148" s="230"/>
      <c r="S148" s="230"/>
      <c r="T148" s="23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2" t="s">
        <v>134</v>
      </c>
      <c r="AU148" s="232" t="s">
        <v>84</v>
      </c>
      <c r="AV148" s="13" t="s">
        <v>84</v>
      </c>
      <c r="AW148" s="13" t="s">
        <v>34</v>
      </c>
      <c r="AX148" s="13" t="s">
        <v>82</v>
      </c>
      <c r="AY148" s="232" t="s">
        <v>126</v>
      </c>
    </row>
    <row r="149" s="2" customFormat="1" ht="37.8" customHeight="1">
      <c r="A149" s="40"/>
      <c r="B149" s="41"/>
      <c r="C149" s="207" t="s">
        <v>249</v>
      </c>
      <c r="D149" s="207" t="s">
        <v>128</v>
      </c>
      <c r="E149" s="208" t="s">
        <v>250</v>
      </c>
      <c r="F149" s="209" t="s">
        <v>251</v>
      </c>
      <c r="G149" s="210" t="s">
        <v>192</v>
      </c>
      <c r="H149" s="211">
        <v>508.08499999999998</v>
      </c>
      <c r="I149" s="212"/>
      <c r="J149" s="213">
        <f>ROUND(I149*H149,2)</f>
        <v>0</v>
      </c>
      <c r="K149" s="214"/>
      <c r="L149" s="46"/>
      <c r="M149" s="215" t="s">
        <v>21</v>
      </c>
      <c r="N149" s="216" t="s">
        <v>45</v>
      </c>
      <c r="O149" s="86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9" t="s">
        <v>132</v>
      </c>
      <c r="AT149" s="219" t="s">
        <v>128</v>
      </c>
      <c r="AU149" s="219" t="s">
        <v>84</v>
      </c>
      <c r="AY149" s="19" t="s">
        <v>126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9" t="s">
        <v>82</v>
      </c>
      <c r="BK149" s="220">
        <f>ROUND(I149*H149,2)</f>
        <v>0</v>
      </c>
      <c r="BL149" s="19" t="s">
        <v>132</v>
      </c>
      <c r="BM149" s="219" t="s">
        <v>252</v>
      </c>
    </row>
    <row r="150" s="13" customFormat="1">
      <c r="A150" s="13"/>
      <c r="B150" s="221"/>
      <c r="C150" s="222"/>
      <c r="D150" s="223" t="s">
        <v>134</v>
      </c>
      <c r="E150" s="224" t="s">
        <v>21</v>
      </c>
      <c r="F150" s="225" t="s">
        <v>248</v>
      </c>
      <c r="G150" s="222"/>
      <c r="H150" s="226">
        <v>508.08499999999998</v>
      </c>
      <c r="I150" s="227"/>
      <c r="J150" s="222"/>
      <c r="K150" s="222"/>
      <c r="L150" s="228"/>
      <c r="M150" s="229"/>
      <c r="N150" s="230"/>
      <c r="O150" s="230"/>
      <c r="P150" s="230"/>
      <c r="Q150" s="230"/>
      <c r="R150" s="230"/>
      <c r="S150" s="230"/>
      <c r="T150" s="23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2" t="s">
        <v>134</v>
      </c>
      <c r="AU150" s="232" t="s">
        <v>84</v>
      </c>
      <c r="AV150" s="13" t="s">
        <v>84</v>
      </c>
      <c r="AW150" s="13" t="s">
        <v>34</v>
      </c>
      <c r="AX150" s="13" t="s">
        <v>82</v>
      </c>
      <c r="AY150" s="232" t="s">
        <v>126</v>
      </c>
    </row>
    <row r="151" s="2" customFormat="1" ht="24.15" customHeight="1">
      <c r="A151" s="40"/>
      <c r="B151" s="41"/>
      <c r="C151" s="207" t="s">
        <v>253</v>
      </c>
      <c r="D151" s="207" t="s">
        <v>128</v>
      </c>
      <c r="E151" s="208" t="s">
        <v>254</v>
      </c>
      <c r="F151" s="209" t="s">
        <v>255</v>
      </c>
      <c r="G151" s="210" t="s">
        <v>186</v>
      </c>
      <c r="H151" s="211">
        <v>453</v>
      </c>
      <c r="I151" s="212"/>
      <c r="J151" s="213">
        <f>ROUND(I151*H151,2)</f>
        <v>0</v>
      </c>
      <c r="K151" s="214"/>
      <c r="L151" s="46"/>
      <c r="M151" s="215" t="s">
        <v>21</v>
      </c>
      <c r="N151" s="216" t="s">
        <v>45</v>
      </c>
      <c r="O151" s="86"/>
      <c r="P151" s="217">
        <f>O151*H151</f>
        <v>0</v>
      </c>
      <c r="Q151" s="217">
        <v>0</v>
      </c>
      <c r="R151" s="217">
        <f>Q151*H151</f>
        <v>0</v>
      </c>
      <c r="S151" s="217">
        <v>0.20499999999999999</v>
      </c>
      <c r="T151" s="218">
        <f>S151*H151</f>
        <v>92.864999999999995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9" t="s">
        <v>132</v>
      </c>
      <c r="AT151" s="219" t="s">
        <v>128</v>
      </c>
      <c r="AU151" s="219" t="s">
        <v>84</v>
      </c>
      <c r="AY151" s="19" t="s">
        <v>126</v>
      </c>
      <c r="BE151" s="220">
        <f>IF(N151="základní",J151,0)</f>
        <v>0</v>
      </c>
      <c r="BF151" s="220">
        <f>IF(N151="snížená",J151,0)</f>
        <v>0</v>
      </c>
      <c r="BG151" s="220">
        <f>IF(N151="zákl. přenesená",J151,0)</f>
        <v>0</v>
      </c>
      <c r="BH151" s="220">
        <f>IF(N151="sníž. přenesená",J151,0)</f>
        <v>0</v>
      </c>
      <c r="BI151" s="220">
        <f>IF(N151="nulová",J151,0)</f>
        <v>0</v>
      </c>
      <c r="BJ151" s="19" t="s">
        <v>82</v>
      </c>
      <c r="BK151" s="220">
        <f>ROUND(I151*H151,2)</f>
        <v>0</v>
      </c>
      <c r="BL151" s="19" t="s">
        <v>132</v>
      </c>
      <c r="BM151" s="219" t="s">
        <v>256</v>
      </c>
    </row>
    <row r="152" s="13" customFormat="1">
      <c r="A152" s="13"/>
      <c r="B152" s="221"/>
      <c r="C152" s="222"/>
      <c r="D152" s="223" t="s">
        <v>134</v>
      </c>
      <c r="E152" s="224" t="s">
        <v>21</v>
      </c>
      <c r="F152" s="225" t="s">
        <v>257</v>
      </c>
      <c r="G152" s="222"/>
      <c r="H152" s="226">
        <v>453</v>
      </c>
      <c r="I152" s="227"/>
      <c r="J152" s="222"/>
      <c r="K152" s="222"/>
      <c r="L152" s="228"/>
      <c r="M152" s="229"/>
      <c r="N152" s="230"/>
      <c r="O152" s="230"/>
      <c r="P152" s="230"/>
      <c r="Q152" s="230"/>
      <c r="R152" s="230"/>
      <c r="S152" s="230"/>
      <c r="T152" s="23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2" t="s">
        <v>134</v>
      </c>
      <c r="AU152" s="232" t="s">
        <v>84</v>
      </c>
      <c r="AV152" s="13" t="s">
        <v>84</v>
      </c>
      <c r="AW152" s="13" t="s">
        <v>34</v>
      </c>
      <c r="AX152" s="13" t="s">
        <v>82</v>
      </c>
      <c r="AY152" s="232" t="s">
        <v>126</v>
      </c>
    </row>
    <row r="153" s="2" customFormat="1" ht="37.8" customHeight="1">
      <c r="A153" s="40"/>
      <c r="B153" s="41"/>
      <c r="C153" s="207" t="s">
        <v>258</v>
      </c>
      <c r="D153" s="207" t="s">
        <v>128</v>
      </c>
      <c r="E153" s="208" t="s">
        <v>259</v>
      </c>
      <c r="F153" s="209" t="s">
        <v>260</v>
      </c>
      <c r="G153" s="210" t="s">
        <v>186</v>
      </c>
      <c r="H153" s="211">
        <v>453</v>
      </c>
      <c r="I153" s="212"/>
      <c r="J153" s="213">
        <f>ROUND(I153*H153,2)</f>
        <v>0</v>
      </c>
      <c r="K153" s="214"/>
      <c r="L153" s="46"/>
      <c r="M153" s="215" t="s">
        <v>21</v>
      </c>
      <c r="N153" s="216" t="s">
        <v>45</v>
      </c>
      <c r="O153" s="86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9" t="s">
        <v>132</v>
      </c>
      <c r="AT153" s="219" t="s">
        <v>128</v>
      </c>
      <c r="AU153" s="219" t="s">
        <v>84</v>
      </c>
      <c r="AY153" s="19" t="s">
        <v>126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9" t="s">
        <v>82</v>
      </c>
      <c r="BK153" s="220">
        <f>ROUND(I153*H153,2)</f>
        <v>0</v>
      </c>
      <c r="BL153" s="19" t="s">
        <v>132</v>
      </c>
      <c r="BM153" s="219" t="s">
        <v>261</v>
      </c>
    </row>
    <row r="154" s="13" customFormat="1">
      <c r="A154" s="13"/>
      <c r="B154" s="221"/>
      <c r="C154" s="222"/>
      <c r="D154" s="223" t="s">
        <v>134</v>
      </c>
      <c r="E154" s="224" t="s">
        <v>21</v>
      </c>
      <c r="F154" s="225" t="s">
        <v>257</v>
      </c>
      <c r="G154" s="222"/>
      <c r="H154" s="226">
        <v>453</v>
      </c>
      <c r="I154" s="227"/>
      <c r="J154" s="222"/>
      <c r="K154" s="222"/>
      <c r="L154" s="228"/>
      <c r="M154" s="229"/>
      <c r="N154" s="230"/>
      <c r="O154" s="230"/>
      <c r="P154" s="230"/>
      <c r="Q154" s="230"/>
      <c r="R154" s="230"/>
      <c r="S154" s="230"/>
      <c r="T154" s="23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2" t="s">
        <v>134</v>
      </c>
      <c r="AU154" s="232" t="s">
        <v>84</v>
      </c>
      <c r="AV154" s="13" t="s">
        <v>84</v>
      </c>
      <c r="AW154" s="13" t="s">
        <v>34</v>
      </c>
      <c r="AX154" s="13" t="s">
        <v>82</v>
      </c>
      <c r="AY154" s="232" t="s">
        <v>126</v>
      </c>
    </row>
    <row r="155" s="2" customFormat="1" ht="16.5" customHeight="1">
      <c r="A155" s="40"/>
      <c r="B155" s="41"/>
      <c r="C155" s="207" t="s">
        <v>262</v>
      </c>
      <c r="D155" s="207" t="s">
        <v>128</v>
      </c>
      <c r="E155" s="208" t="s">
        <v>263</v>
      </c>
      <c r="F155" s="209" t="s">
        <v>264</v>
      </c>
      <c r="G155" s="210" t="s">
        <v>186</v>
      </c>
      <c r="H155" s="211">
        <v>453</v>
      </c>
      <c r="I155" s="212"/>
      <c r="J155" s="213">
        <f>ROUND(I155*H155,2)</f>
        <v>0</v>
      </c>
      <c r="K155" s="214"/>
      <c r="L155" s="46"/>
      <c r="M155" s="215" t="s">
        <v>21</v>
      </c>
      <c r="N155" s="216" t="s">
        <v>45</v>
      </c>
      <c r="O155" s="86"/>
      <c r="P155" s="217">
        <f>O155*H155</f>
        <v>0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9" t="s">
        <v>132</v>
      </c>
      <c r="AT155" s="219" t="s">
        <v>128</v>
      </c>
      <c r="AU155" s="219" t="s">
        <v>84</v>
      </c>
      <c r="AY155" s="19" t="s">
        <v>126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9" t="s">
        <v>82</v>
      </c>
      <c r="BK155" s="220">
        <f>ROUND(I155*H155,2)</f>
        <v>0</v>
      </c>
      <c r="BL155" s="19" t="s">
        <v>132</v>
      </c>
      <c r="BM155" s="219" t="s">
        <v>265</v>
      </c>
    </row>
    <row r="156" s="13" customFormat="1">
      <c r="A156" s="13"/>
      <c r="B156" s="221"/>
      <c r="C156" s="222"/>
      <c r="D156" s="223" t="s">
        <v>134</v>
      </c>
      <c r="E156" s="224" t="s">
        <v>21</v>
      </c>
      <c r="F156" s="225" t="s">
        <v>257</v>
      </c>
      <c r="G156" s="222"/>
      <c r="H156" s="226">
        <v>453</v>
      </c>
      <c r="I156" s="227"/>
      <c r="J156" s="222"/>
      <c r="K156" s="222"/>
      <c r="L156" s="228"/>
      <c r="M156" s="229"/>
      <c r="N156" s="230"/>
      <c r="O156" s="230"/>
      <c r="P156" s="230"/>
      <c r="Q156" s="230"/>
      <c r="R156" s="230"/>
      <c r="S156" s="230"/>
      <c r="T156" s="23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2" t="s">
        <v>134</v>
      </c>
      <c r="AU156" s="232" t="s">
        <v>84</v>
      </c>
      <c r="AV156" s="13" t="s">
        <v>84</v>
      </c>
      <c r="AW156" s="13" t="s">
        <v>34</v>
      </c>
      <c r="AX156" s="13" t="s">
        <v>82</v>
      </c>
      <c r="AY156" s="232" t="s">
        <v>126</v>
      </c>
    </row>
    <row r="157" s="2" customFormat="1" ht="24.15" customHeight="1">
      <c r="A157" s="40"/>
      <c r="B157" s="41"/>
      <c r="C157" s="207" t="s">
        <v>266</v>
      </c>
      <c r="D157" s="207" t="s">
        <v>128</v>
      </c>
      <c r="E157" s="208" t="s">
        <v>267</v>
      </c>
      <c r="F157" s="209" t="s">
        <v>268</v>
      </c>
      <c r="G157" s="210" t="s">
        <v>186</v>
      </c>
      <c r="H157" s="211">
        <v>84</v>
      </c>
      <c r="I157" s="212"/>
      <c r="J157" s="213">
        <f>ROUND(I157*H157,2)</f>
        <v>0</v>
      </c>
      <c r="K157" s="214"/>
      <c r="L157" s="46"/>
      <c r="M157" s="215" t="s">
        <v>21</v>
      </c>
      <c r="N157" s="216" t="s">
        <v>45</v>
      </c>
      <c r="O157" s="86"/>
      <c r="P157" s="217">
        <f>O157*H157</f>
        <v>0</v>
      </c>
      <c r="Q157" s="217">
        <v>0</v>
      </c>
      <c r="R157" s="217">
        <f>Q157*H157</f>
        <v>0</v>
      </c>
      <c r="S157" s="217">
        <v>0.20499999999999999</v>
      </c>
      <c r="T157" s="218">
        <f>S157*H157</f>
        <v>17.219999999999999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9" t="s">
        <v>132</v>
      </c>
      <c r="AT157" s="219" t="s">
        <v>128</v>
      </c>
      <c r="AU157" s="219" t="s">
        <v>84</v>
      </c>
      <c r="AY157" s="19" t="s">
        <v>126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19" t="s">
        <v>82</v>
      </c>
      <c r="BK157" s="220">
        <f>ROUND(I157*H157,2)</f>
        <v>0</v>
      </c>
      <c r="BL157" s="19" t="s">
        <v>132</v>
      </c>
      <c r="BM157" s="219" t="s">
        <v>269</v>
      </c>
    </row>
    <row r="158" s="13" customFormat="1">
      <c r="A158" s="13"/>
      <c r="B158" s="221"/>
      <c r="C158" s="222"/>
      <c r="D158" s="223" t="s">
        <v>134</v>
      </c>
      <c r="E158" s="224" t="s">
        <v>21</v>
      </c>
      <c r="F158" s="225" t="s">
        <v>270</v>
      </c>
      <c r="G158" s="222"/>
      <c r="H158" s="226">
        <v>84</v>
      </c>
      <c r="I158" s="227"/>
      <c r="J158" s="222"/>
      <c r="K158" s="222"/>
      <c r="L158" s="228"/>
      <c r="M158" s="229"/>
      <c r="N158" s="230"/>
      <c r="O158" s="230"/>
      <c r="P158" s="230"/>
      <c r="Q158" s="230"/>
      <c r="R158" s="230"/>
      <c r="S158" s="230"/>
      <c r="T158" s="23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2" t="s">
        <v>134</v>
      </c>
      <c r="AU158" s="232" t="s">
        <v>84</v>
      </c>
      <c r="AV158" s="13" t="s">
        <v>84</v>
      </c>
      <c r="AW158" s="13" t="s">
        <v>34</v>
      </c>
      <c r="AX158" s="13" t="s">
        <v>82</v>
      </c>
      <c r="AY158" s="232" t="s">
        <v>126</v>
      </c>
    </row>
    <row r="159" s="2" customFormat="1" ht="33" customHeight="1">
      <c r="A159" s="40"/>
      <c r="B159" s="41"/>
      <c r="C159" s="207" t="s">
        <v>271</v>
      </c>
      <c r="D159" s="207" t="s">
        <v>128</v>
      </c>
      <c r="E159" s="208" t="s">
        <v>272</v>
      </c>
      <c r="F159" s="209" t="s">
        <v>273</v>
      </c>
      <c r="G159" s="210" t="s">
        <v>192</v>
      </c>
      <c r="H159" s="211">
        <v>461.82999999999998</v>
      </c>
      <c r="I159" s="212"/>
      <c r="J159" s="213">
        <f>ROUND(I159*H159,2)</f>
        <v>0</v>
      </c>
      <c r="K159" s="214"/>
      <c r="L159" s="46"/>
      <c r="M159" s="215" t="s">
        <v>21</v>
      </c>
      <c r="N159" s="216" t="s">
        <v>45</v>
      </c>
      <c r="O159" s="86"/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9" t="s">
        <v>132</v>
      </c>
      <c r="AT159" s="219" t="s">
        <v>128</v>
      </c>
      <c r="AU159" s="219" t="s">
        <v>84</v>
      </c>
      <c r="AY159" s="19" t="s">
        <v>126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9" t="s">
        <v>82</v>
      </c>
      <c r="BK159" s="220">
        <f>ROUND(I159*H159,2)</f>
        <v>0</v>
      </c>
      <c r="BL159" s="19" t="s">
        <v>132</v>
      </c>
      <c r="BM159" s="219" t="s">
        <v>274</v>
      </c>
    </row>
    <row r="160" s="13" customFormat="1">
      <c r="A160" s="13"/>
      <c r="B160" s="221"/>
      <c r="C160" s="222"/>
      <c r="D160" s="223" t="s">
        <v>134</v>
      </c>
      <c r="E160" s="224" t="s">
        <v>21</v>
      </c>
      <c r="F160" s="225" t="s">
        <v>275</v>
      </c>
      <c r="G160" s="222"/>
      <c r="H160" s="226">
        <v>461.82999999999998</v>
      </c>
      <c r="I160" s="227"/>
      <c r="J160" s="222"/>
      <c r="K160" s="222"/>
      <c r="L160" s="228"/>
      <c r="M160" s="229"/>
      <c r="N160" s="230"/>
      <c r="O160" s="230"/>
      <c r="P160" s="230"/>
      <c r="Q160" s="230"/>
      <c r="R160" s="230"/>
      <c r="S160" s="230"/>
      <c r="T160" s="23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2" t="s">
        <v>134</v>
      </c>
      <c r="AU160" s="232" t="s">
        <v>84</v>
      </c>
      <c r="AV160" s="13" t="s">
        <v>84</v>
      </c>
      <c r="AW160" s="13" t="s">
        <v>34</v>
      </c>
      <c r="AX160" s="13" t="s">
        <v>74</v>
      </c>
      <c r="AY160" s="232" t="s">
        <v>126</v>
      </c>
    </row>
    <row r="161" s="2" customFormat="1" ht="37.8" customHeight="1">
      <c r="A161" s="40"/>
      <c r="B161" s="41"/>
      <c r="C161" s="207" t="s">
        <v>276</v>
      </c>
      <c r="D161" s="207" t="s">
        <v>128</v>
      </c>
      <c r="E161" s="208" t="s">
        <v>277</v>
      </c>
      <c r="F161" s="209" t="s">
        <v>278</v>
      </c>
      <c r="G161" s="210" t="s">
        <v>192</v>
      </c>
      <c r="H161" s="211">
        <v>3694.6399999999999</v>
      </c>
      <c r="I161" s="212"/>
      <c r="J161" s="213">
        <f>ROUND(I161*H161,2)</f>
        <v>0</v>
      </c>
      <c r="K161" s="214"/>
      <c r="L161" s="46"/>
      <c r="M161" s="215" t="s">
        <v>21</v>
      </c>
      <c r="N161" s="216" t="s">
        <v>45</v>
      </c>
      <c r="O161" s="86"/>
      <c r="P161" s="217">
        <f>O161*H161</f>
        <v>0</v>
      </c>
      <c r="Q161" s="217">
        <v>0</v>
      </c>
      <c r="R161" s="217">
        <f>Q161*H161</f>
        <v>0</v>
      </c>
      <c r="S161" s="217">
        <v>0</v>
      </c>
      <c r="T161" s="218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9" t="s">
        <v>132</v>
      </c>
      <c r="AT161" s="219" t="s">
        <v>128</v>
      </c>
      <c r="AU161" s="219" t="s">
        <v>84</v>
      </c>
      <c r="AY161" s="19" t="s">
        <v>126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9" t="s">
        <v>82</v>
      </c>
      <c r="BK161" s="220">
        <f>ROUND(I161*H161,2)</f>
        <v>0</v>
      </c>
      <c r="BL161" s="19" t="s">
        <v>132</v>
      </c>
      <c r="BM161" s="219" t="s">
        <v>279</v>
      </c>
    </row>
    <row r="162" s="13" customFormat="1">
      <c r="A162" s="13"/>
      <c r="B162" s="221"/>
      <c r="C162" s="222"/>
      <c r="D162" s="223" t="s">
        <v>134</v>
      </c>
      <c r="E162" s="224" t="s">
        <v>21</v>
      </c>
      <c r="F162" s="225" t="s">
        <v>280</v>
      </c>
      <c r="G162" s="222"/>
      <c r="H162" s="226">
        <v>3694.6399999999999</v>
      </c>
      <c r="I162" s="227"/>
      <c r="J162" s="222"/>
      <c r="K162" s="222"/>
      <c r="L162" s="228"/>
      <c r="M162" s="229"/>
      <c r="N162" s="230"/>
      <c r="O162" s="230"/>
      <c r="P162" s="230"/>
      <c r="Q162" s="230"/>
      <c r="R162" s="230"/>
      <c r="S162" s="230"/>
      <c r="T162" s="23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2" t="s">
        <v>134</v>
      </c>
      <c r="AU162" s="232" t="s">
        <v>84</v>
      </c>
      <c r="AV162" s="13" t="s">
        <v>84</v>
      </c>
      <c r="AW162" s="13" t="s">
        <v>34</v>
      </c>
      <c r="AX162" s="13" t="s">
        <v>82</v>
      </c>
      <c r="AY162" s="232" t="s">
        <v>126</v>
      </c>
    </row>
    <row r="163" s="2" customFormat="1" ht="24.15" customHeight="1">
      <c r="A163" s="40"/>
      <c r="B163" s="41"/>
      <c r="C163" s="207" t="s">
        <v>281</v>
      </c>
      <c r="D163" s="207" t="s">
        <v>128</v>
      </c>
      <c r="E163" s="208" t="s">
        <v>282</v>
      </c>
      <c r="F163" s="209" t="s">
        <v>283</v>
      </c>
      <c r="G163" s="210" t="s">
        <v>284</v>
      </c>
      <c r="H163" s="211">
        <v>744.20000000000005</v>
      </c>
      <c r="I163" s="212"/>
      <c r="J163" s="213">
        <f>ROUND(I163*H163,2)</f>
        <v>0</v>
      </c>
      <c r="K163" s="214"/>
      <c r="L163" s="46"/>
      <c r="M163" s="215" t="s">
        <v>21</v>
      </c>
      <c r="N163" s="216" t="s">
        <v>45</v>
      </c>
      <c r="O163" s="86"/>
      <c r="P163" s="217">
        <f>O163*H163</f>
        <v>0</v>
      </c>
      <c r="Q163" s="217">
        <v>0</v>
      </c>
      <c r="R163" s="217">
        <f>Q163*H163</f>
        <v>0</v>
      </c>
      <c r="S163" s="217">
        <v>0</v>
      </c>
      <c r="T163" s="218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9" t="s">
        <v>132</v>
      </c>
      <c r="AT163" s="219" t="s">
        <v>128</v>
      </c>
      <c r="AU163" s="219" t="s">
        <v>84</v>
      </c>
      <c r="AY163" s="19" t="s">
        <v>126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19" t="s">
        <v>82</v>
      </c>
      <c r="BK163" s="220">
        <f>ROUND(I163*H163,2)</f>
        <v>0</v>
      </c>
      <c r="BL163" s="19" t="s">
        <v>132</v>
      </c>
      <c r="BM163" s="219" t="s">
        <v>285</v>
      </c>
    </row>
    <row r="164" s="13" customFormat="1">
      <c r="A164" s="13"/>
      <c r="B164" s="221"/>
      <c r="C164" s="222"/>
      <c r="D164" s="223" t="s">
        <v>134</v>
      </c>
      <c r="E164" s="224" t="s">
        <v>21</v>
      </c>
      <c r="F164" s="225" t="s">
        <v>286</v>
      </c>
      <c r="G164" s="222"/>
      <c r="H164" s="226">
        <v>744.20000000000005</v>
      </c>
      <c r="I164" s="227"/>
      <c r="J164" s="222"/>
      <c r="K164" s="222"/>
      <c r="L164" s="228"/>
      <c r="M164" s="229"/>
      <c r="N164" s="230"/>
      <c r="O164" s="230"/>
      <c r="P164" s="230"/>
      <c r="Q164" s="230"/>
      <c r="R164" s="230"/>
      <c r="S164" s="230"/>
      <c r="T164" s="23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2" t="s">
        <v>134</v>
      </c>
      <c r="AU164" s="232" t="s">
        <v>84</v>
      </c>
      <c r="AV164" s="13" t="s">
        <v>84</v>
      </c>
      <c r="AW164" s="13" t="s">
        <v>34</v>
      </c>
      <c r="AX164" s="13" t="s">
        <v>74</v>
      </c>
      <c r="AY164" s="232" t="s">
        <v>126</v>
      </c>
    </row>
    <row r="165" s="2" customFormat="1" ht="16.5" customHeight="1">
      <c r="A165" s="40"/>
      <c r="B165" s="41"/>
      <c r="C165" s="207" t="s">
        <v>287</v>
      </c>
      <c r="D165" s="207" t="s">
        <v>128</v>
      </c>
      <c r="E165" s="208" t="s">
        <v>288</v>
      </c>
      <c r="F165" s="209" t="s">
        <v>289</v>
      </c>
      <c r="G165" s="210" t="s">
        <v>131</v>
      </c>
      <c r="H165" s="211">
        <v>25.5</v>
      </c>
      <c r="I165" s="212"/>
      <c r="J165" s="213">
        <f>ROUND(I165*H165,2)</f>
        <v>0</v>
      </c>
      <c r="K165" s="214"/>
      <c r="L165" s="46"/>
      <c r="M165" s="215" t="s">
        <v>21</v>
      </c>
      <c r="N165" s="216" t="s">
        <v>45</v>
      </c>
      <c r="O165" s="86"/>
      <c r="P165" s="217">
        <f>O165*H165</f>
        <v>0</v>
      </c>
      <c r="Q165" s="217">
        <v>0</v>
      </c>
      <c r="R165" s="217">
        <f>Q165*H165</f>
        <v>0</v>
      </c>
      <c r="S165" s="217">
        <v>0</v>
      </c>
      <c r="T165" s="218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9" t="s">
        <v>132</v>
      </c>
      <c r="AT165" s="219" t="s">
        <v>128</v>
      </c>
      <c r="AU165" s="219" t="s">
        <v>84</v>
      </c>
      <c r="AY165" s="19" t="s">
        <v>126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19" t="s">
        <v>82</v>
      </c>
      <c r="BK165" s="220">
        <f>ROUND(I165*H165,2)</f>
        <v>0</v>
      </c>
      <c r="BL165" s="19" t="s">
        <v>132</v>
      </c>
      <c r="BM165" s="219" t="s">
        <v>290</v>
      </c>
    </row>
    <row r="166" s="14" customFormat="1">
      <c r="A166" s="14"/>
      <c r="B166" s="237"/>
      <c r="C166" s="238"/>
      <c r="D166" s="223" t="s">
        <v>134</v>
      </c>
      <c r="E166" s="239" t="s">
        <v>21</v>
      </c>
      <c r="F166" s="240" t="s">
        <v>291</v>
      </c>
      <c r="G166" s="238"/>
      <c r="H166" s="239" t="s">
        <v>21</v>
      </c>
      <c r="I166" s="241"/>
      <c r="J166" s="238"/>
      <c r="K166" s="238"/>
      <c r="L166" s="242"/>
      <c r="M166" s="243"/>
      <c r="N166" s="244"/>
      <c r="O166" s="244"/>
      <c r="P166" s="244"/>
      <c r="Q166" s="244"/>
      <c r="R166" s="244"/>
      <c r="S166" s="244"/>
      <c r="T166" s="24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6" t="s">
        <v>134</v>
      </c>
      <c r="AU166" s="246" t="s">
        <v>84</v>
      </c>
      <c r="AV166" s="14" t="s">
        <v>82</v>
      </c>
      <c r="AW166" s="14" t="s">
        <v>34</v>
      </c>
      <c r="AX166" s="14" t="s">
        <v>74</v>
      </c>
      <c r="AY166" s="246" t="s">
        <v>126</v>
      </c>
    </row>
    <row r="167" s="13" customFormat="1">
      <c r="A167" s="13"/>
      <c r="B167" s="221"/>
      <c r="C167" s="222"/>
      <c r="D167" s="223" t="s">
        <v>134</v>
      </c>
      <c r="E167" s="224" t="s">
        <v>21</v>
      </c>
      <c r="F167" s="225" t="s">
        <v>292</v>
      </c>
      <c r="G167" s="222"/>
      <c r="H167" s="226">
        <v>15</v>
      </c>
      <c r="I167" s="227"/>
      <c r="J167" s="222"/>
      <c r="K167" s="222"/>
      <c r="L167" s="228"/>
      <c r="M167" s="229"/>
      <c r="N167" s="230"/>
      <c r="O167" s="230"/>
      <c r="P167" s="230"/>
      <c r="Q167" s="230"/>
      <c r="R167" s="230"/>
      <c r="S167" s="230"/>
      <c r="T167" s="23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2" t="s">
        <v>134</v>
      </c>
      <c r="AU167" s="232" t="s">
        <v>84</v>
      </c>
      <c r="AV167" s="13" t="s">
        <v>84</v>
      </c>
      <c r="AW167" s="13" t="s">
        <v>34</v>
      </c>
      <c r="AX167" s="13" t="s">
        <v>74</v>
      </c>
      <c r="AY167" s="232" t="s">
        <v>126</v>
      </c>
    </row>
    <row r="168" s="14" customFormat="1">
      <c r="A168" s="14"/>
      <c r="B168" s="237"/>
      <c r="C168" s="238"/>
      <c r="D168" s="223" t="s">
        <v>134</v>
      </c>
      <c r="E168" s="239" t="s">
        <v>21</v>
      </c>
      <c r="F168" s="240" t="s">
        <v>293</v>
      </c>
      <c r="G168" s="238"/>
      <c r="H168" s="239" t="s">
        <v>21</v>
      </c>
      <c r="I168" s="241"/>
      <c r="J168" s="238"/>
      <c r="K168" s="238"/>
      <c r="L168" s="242"/>
      <c r="M168" s="243"/>
      <c r="N168" s="244"/>
      <c r="O168" s="244"/>
      <c r="P168" s="244"/>
      <c r="Q168" s="244"/>
      <c r="R168" s="244"/>
      <c r="S168" s="244"/>
      <c r="T168" s="24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6" t="s">
        <v>134</v>
      </c>
      <c r="AU168" s="246" t="s">
        <v>84</v>
      </c>
      <c r="AV168" s="14" t="s">
        <v>82</v>
      </c>
      <c r="AW168" s="14" t="s">
        <v>34</v>
      </c>
      <c r="AX168" s="14" t="s">
        <v>74</v>
      </c>
      <c r="AY168" s="246" t="s">
        <v>126</v>
      </c>
    </row>
    <row r="169" s="13" customFormat="1">
      <c r="A169" s="13"/>
      <c r="B169" s="221"/>
      <c r="C169" s="222"/>
      <c r="D169" s="223" t="s">
        <v>134</v>
      </c>
      <c r="E169" s="224" t="s">
        <v>21</v>
      </c>
      <c r="F169" s="225" t="s">
        <v>294</v>
      </c>
      <c r="G169" s="222"/>
      <c r="H169" s="226">
        <v>10.5</v>
      </c>
      <c r="I169" s="227"/>
      <c r="J169" s="222"/>
      <c r="K169" s="222"/>
      <c r="L169" s="228"/>
      <c r="M169" s="229"/>
      <c r="N169" s="230"/>
      <c r="O169" s="230"/>
      <c r="P169" s="230"/>
      <c r="Q169" s="230"/>
      <c r="R169" s="230"/>
      <c r="S169" s="230"/>
      <c r="T169" s="23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2" t="s">
        <v>134</v>
      </c>
      <c r="AU169" s="232" t="s">
        <v>84</v>
      </c>
      <c r="AV169" s="13" t="s">
        <v>84</v>
      </c>
      <c r="AW169" s="13" t="s">
        <v>34</v>
      </c>
      <c r="AX169" s="13" t="s">
        <v>74</v>
      </c>
      <c r="AY169" s="232" t="s">
        <v>126</v>
      </c>
    </row>
    <row r="170" s="2" customFormat="1" ht="24.15" customHeight="1">
      <c r="A170" s="40"/>
      <c r="B170" s="41"/>
      <c r="C170" s="207" t="s">
        <v>295</v>
      </c>
      <c r="D170" s="207" t="s">
        <v>128</v>
      </c>
      <c r="E170" s="208" t="s">
        <v>296</v>
      </c>
      <c r="F170" s="209" t="s">
        <v>297</v>
      </c>
      <c r="G170" s="210" t="s">
        <v>192</v>
      </c>
      <c r="H170" s="211">
        <v>1.575</v>
      </c>
      <c r="I170" s="212"/>
      <c r="J170" s="213">
        <f>ROUND(I170*H170,2)</f>
        <v>0</v>
      </c>
      <c r="K170" s="214"/>
      <c r="L170" s="46"/>
      <c r="M170" s="215" t="s">
        <v>21</v>
      </c>
      <c r="N170" s="216" t="s">
        <v>45</v>
      </c>
      <c r="O170" s="86"/>
      <c r="P170" s="217">
        <f>O170*H170</f>
        <v>0</v>
      </c>
      <c r="Q170" s="217">
        <v>0</v>
      </c>
      <c r="R170" s="217">
        <f>Q170*H170</f>
        <v>0</v>
      </c>
      <c r="S170" s="217">
        <v>0</v>
      </c>
      <c r="T170" s="218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9" t="s">
        <v>132</v>
      </c>
      <c r="AT170" s="219" t="s">
        <v>128</v>
      </c>
      <c r="AU170" s="219" t="s">
        <v>84</v>
      </c>
      <c r="AY170" s="19" t="s">
        <v>126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9" t="s">
        <v>82</v>
      </c>
      <c r="BK170" s="220">
        <f>ROUND(I170*H170,2)</f>
        <v>0</v>
      </c>
      <c r="BL170" s="19" t="s">
        <v>132</v>
      </c>
      <c r="BM170" s="219" t="s">
        <v>298</v>
      </c>
    </row>
    <row r="171" s="13" customFormat="1">
      <c r="A171" s="13"/>
      <c r="B171" s="221"/>
      <c r="C171" s="222"/>
      <c r="D171" s="223" t="s">
        <v>134</v>
      </c>
      <c r="E171" s="224" t="s">
        <v>21</v>
      </c>
      <c r="F171" s="225" t="s">
        <v>299</v>
      </c>
      <c r="G171" s="222"/>
      <c r="H171" s="226">
        <v>1.575</v>
      </c>
      <c r="I171" s="227"/>
      <c r="J171" s="222"/>
      <c r="K171" s="222"/>
      <c r="L171" s="228"/>
      <c r="M171" s="229"/>
      <c r="N171" s="230"/>
      <c r="O171" s="230"/>
      <c r="P171" s="230"/>
      <c r="Q171" s="230"/>
      <c r="R171" s="230"/>
      <c r="S171" s="230"/>
      <c r="T171" s="23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2" t="s">
        <v>134</v>
      </c>
      <c r="AU171" s="232" t="s">
        <v>84</v>
      </c>
      <c r="AV171" s="13" t="s">
        <v>84</v>
      </c>
      <c r="AW171" s="13" t="s">
        <v>34</v>
      </c>
      <c r="AX171" s="13" t="s">
        <v>74</v>
      </c>
      <c r="AY171" s="232" t="s">
        <v>126</v>
      </c>
    </row>
    <row r="172" s="15" customFormat="1">
      <c r="A172" s="15"/>
      <c r="B172" s="247"/>
      <c r="C172" s="248"/>
      <c r="D172" s="223" t="s">
        <v>134</v>
      </c>
      <c r="E172" s="249" t="s">
        <v>21</v>
      </c>
      <c r="F172" s="250" t="s">
        <v>197</v>
      </c>
      <c r="G172" s="248"/>
      <c r="H172" s="251">
        <v>1.575</v>
      </c>
      <c r="I172" s="252"/>
      <c r="J172" s="248"/>
      <c r="K172" s="248"/>
      <c r="L172" s="253"/>
      <c r="M172" s="254"/>
      <c r="N172" s="255"/>
      <c r="O172" s="255"/>
      <c r="P172" s="255"/>
      <c r="Q172" s="255"/>
      <c r="R172" s="255"/>
      <c r="S172" s="255"/>
      <c r="T172" s="256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7" t="s">
        <v>134</v>
      </c>
      <c r="AU172" s="257" t="s">
        <v>84</v>
      </c>
      <c r="AV172" s="15" t="s">
        <v>132</v>
      </c>
      <c r="AW172" s="15" t="s">
        <v>34</v>
      </c>
      <c r="AX172" s="15" t="s">
        <v>82</v>
      </c>
      <c r="AY172" s="257" t="s">
        <v>126</v>
      </c>
    </row>
    <row r="173" s="2" customFormat="1" ht="24.15" customHeight="1">
      <c r="A173" s="40"/>
      <c r="B173" s="41"/>
      <c r="C173" s="207" t="s">
        <v>300</v>
      </c>
      <c r="D173" s="207" t="s">
        <v>128</v>
      </c>
      <c r="E173" s="208" t="s">
        <v>301</v>
      </c>
      <c r="F173" s="209" t="s">
        <v>302</v>
      </c>
      <c r="G173" s="210" t="s">
        <v>131</v>
      </c>
      <c r="H173" s="211">
        <v>15</v>
      </c>
      <c r="I173" s="212"/>
      <c r="J173" s="213">
        <f>ROUND(I173*H173,2)</f>
        <v>0</v>
      </c>
      <c r="K173" s="214"/>
      <c r="L173" s="46"/>
      <c r="M173" s="215" t="s">
        <v>21</v>
      </c>
      <c r="N173" s="216" t="s">
        <v>45</v>
      </c>
      <c r="O173" s="86"/>
      <c r="P173" s="217">
        <f>O173*H173</f>
        <v>0</v>
      </c>
      <c r="Q173" s="217">
        <v>0</v>
      </c>
      <c r="R173" s="217">
        <f>Q173*H173</f>
        <v>0</v>
      </c>
      <c r="S173" s="217">
        <v>0</v>
      </c>
      <c r="T173" s="218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9" t="s">
        <v>132</v>
      </c>
      <c r="AT173" s="219" t="s">
        <v>128</v>
      </c>
      <c r="AU173" s="219" t="s">
        <v>84</v>
      </c>
      <c r="AY173" s="19" t="s">
        <v>126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19" t="s">
        <v>82</v>
      </c>
      <c r="BK173" s="220">
        <f>ROUND(I173*H173,2)</f>
        <v>0</v>
      </c>
      <c r="BL173" s="19" t="s">
        <v>132</v>
      </c>
      <c r="BM173" s="219" t="s">
        <v>303</v>
      </c>
    </row>
    <row r="174" s="2" customFormat="1">
      <c r="A174" s="40"/>
      <c r="B174" s="41"/>
      <c r="C174" s="42"/>
      <c r="D174" s="223" t="s">
        <v>171</v>
      </c>
      <c r="E174" s="42"/>
      <c r="F174" s="233" t="s">
        <v>304</v>
      </c>
      <c r="G174" s="42"/>
      <c r="H174" s="42"/>
      <c r="I174" s="234"/>
      <c r="J174" s="42"/>
      <c r="K174" s="42"/>
      <c r="L174" s="46"/>
      <c r="M174" s="235"/>
      <c r="N174" s="236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171</v>
      </c>
      <c r="AU174" s="19" t="s">
        <v>84</v>
      </c>
    </row>
    <row r="175" s="13" customFormat="1">
      <c r="A175" s="13"/>
      <c r="B175" s="221"/>
      <c r="C175" s="222"/>
      <c r="D175" s="223" t="s">
        <v>134</v>
      </c>
      <c r="E175" s="224" t="s">
        <v>21</v>
      </c>
      <c r="F175" s="225" t="s">
        <v>8</v>
      </c>
      <c r="G175" s="222"/>
      <c r="H175" s="226">
        <v>15</v>
      </c>
      <c r="I175" s="227"/>
      <c r="J175" s="222"/>
      <c r="K175" s="222"/>
      <c r="L175" s="228"/>
      <c r="M175" s="229"/>
      <c r="N175" s="230"/>
      <c r="O175" s="230"/>
      <c r="P175" s="230"/>
      <c r="Q175" s="230"/>
      <c r="R175" s="230"/>
      <c r="S175" s="230"/>
      <c r="T175" s="23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2" t="s">
        <v>134</v>
      </c>
      <c r="AU175" s="232" t="s">
        <v>84</v>
      </c>
      <c r="AV175" s="13" t="s">
        <v>84</v>
      </c>
      <c r="AW175" s="13" t="s">
        <v>34</v>
      </c>
      <c r="AX175" s="13" t="s">
        <v>82</v>
      </c>
      <c r="AY175" s="232" t="s">
        <v>126</v>
      </c>
    </row>
    <row r="176" s="2" customFormat="1" ht="24.15" customHeight="1">
      <c r="A176" s="40"/>
      <c r="B176" s="41"/>
      <c r="C176" s="258" t="s">
        <v>305</v>
      </c>
      <c r="D176" s="258" t="s">
        <v>306</v>
      </c>
      <c r="E176" s="259" t="s">
        <v>307</v>
      </c>
      <c r="F176" s="260" t="s">
        <v>308</v>
      </c>
      <c r="G176" s="261" t="s">
        <v>192</v>
      </c>
      <c r="H176" s="262">
        <v>2.25</v>
      </c>
      <c r="I176" s="263"/>
      <c r="J176" s="264">
        <f>ROUND(I176*H176,2)</f>
        <v>0</v>
      </c>
      <c r="K176" s="265"/>
      <c r="L176" s="266"/>
      <c r="M176" s="267" t="s">
        <v>21</v>
      </c>
      <c r="N176" s="268" t="s">
        <v>45</v>
      </c>
      <c r="O176" s="86"/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9" t="s">
        <v>163</v>
      </c>
      <c r="AT176" s="219" t="s">
        <v>306</v>
      </c>
      <c r="AU176" s="219" t="s">
        <v>84</v>
      </c>
      <c r="AY176" s="19" t="s">
        <v>126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19" t="s">
        <v>82</v>
      </c>
      <c r="BK176" s="220">
        <f>ROUND(I176*H176,2)</f>
        <v>0</v>
      </c>
      <c r="BL176" s="19" t="s">
        <v>132</v>
      </c>
      <c r="BM176" s="219" t="s">
        <v>309</v>
      </c>
    </row>
    <row r="177" s="13" customFormat="1">
      <c r="A177" s="13"/>
      <c r="B177" s="221"/>
      <c r="C177" s="222"/>
      <c r="D177" s="223" t="s">
        <v>134</v>
      </c>
      <c r="E177" s="224" t="s">
        <v>21</v>
      </c>
      <c r="F177" s="225" t="s">
        <v>310</v>
      </c>
      <c r="G177" s="222"/>
      <c r="H177" s="226">
        <v>2.25</v>
      </c>
      <c r="I177" s="227"/>
      <c r="J177" s="222"/>
      <c r="K177" s="222"/>
      <c r="L177" s="228"/>
      <c r="M177" s="229"/>
      <c r="N177" s="230"/>
      <c r="O177" s="230"/>
      <c r="P177" s="230"/>
      <c r="Q177" s="230"/>
      <c r="R177" s="230"/>
      <c r="S177" s="230"/>
      <c r="T177" s="23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2" t="s">
        <v>134</v>
      </c>
      <c r="AU177" s="232" t="s">
        <v>84</v>
      </c>
      <c r="AV177" s="13" t="s">
        <v>84</v>
      </c>
      <c r="AW177" s="13" t="s">
        <v>34</v>
      </c>
      <c r="AX177" s="13" t="s">
        <v>82</v>
      </c>
      <c r="AY177" s="232" t="s">
        <v>126</v>
      </c>
    </row>
    <row r="178" s="2" customFormat="1" ht="16.5" customHeight="1">
      <c r="A178" s="40"/>
      <c r="B178" s="41"/>
      <c r="C178" s="258" t="s">
        <v>311</v>
      </c>
      <c r="D178" s="258" t="s">
        <v>306</v>
      </c>
      <c r="E178" s="259" t="s">
        <v>312</v>
      </c>
      <c r="F178" s="260" t="s">
        <v>313</v>
      </c>
      <c r="G178" s="261" t="s">
        <v>314</v>
      </c>
      <c r="H178" s="262">
        <v>0.75</v>
      </c>
      <c r="I178" s="263"/>
      <c r="J178" s="264">
        <f>ROUND(I178*H178,2)</f>
        <v>0</v>
      </c>
      <c r="K178" s="265"/>
      <c r="L178" s="266"/>
      <c r="M178" s="267" t="s">
        <v>21</v>
      </c>
      <c r="N178" s="268" t="s">
        <v>45</v>
      </c>
      <c r="O178" s="86"/>
      <c r="P178" s="217">
        <f>O178*H178</f>
        <v>0</v>
      </c>
      <c r="Q178" s="217">
        <v>0.001</v>
      </c>
      <c r="R178" s="217">
        <f>Q178*H178</f>
        <v>0.00075000000000000002</v>
      </c>
      <c r="S178" s="217">
        <v>0</v>
      </c>
      <c r="T178" s="218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9" t="s">
        <v>163</v>
      </c>
      <c r="AT178" s="219" t="s">
        <v>306</v>
      </c>
      <c r="AU178" s="219" t="s">
        <v>84</v>
      </c>
      <c r="AY178" s="19" t="s">
        <v>126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19" t="s">
        <v>82</v>
      </c>
      <c r="BK178" s="220">
        <f>ROUND(I178*H178,2)</f>
        <v>0</v>
      </c>
      <c r="BL178" s="19" t="s">
        <v>132</v>
      </c>
      <c r="BM178" s="219" t="s">
        <v>315</v>
      </c>
    </row>
    <row r="179" s="13" customFormat="1">
      <c r="A179" s="13"/>
      <c r="B179" s="221"/>
      <c r="C179" s="222"/>
      <c r="D179" s="223" t="s">
        <v>134</v>
      </c>
      <c r="E179" s="224" t="s">
        <v>21</v>
      </c>
      <c r="F179" s="225" t="s">
        <v>316</v>
      </c>
      <c r="G179" s="222"/>
      <c r="H179" s="226">
        <v>0.75</v>
      </c>
      <c r="I179" s="227"/>
      <c r="J179" s="222"/>
      <c r="K179" s="222"/>
      <c r="L179" s="228"/>
      <c r="M179" s="229"/>
      <c r="N179" s="230"/>
      <c r="O179" s="230"/>
      <c r="P179" s="230"/>
      <c r="Q179" s="230"/>
      <c r="R179" s="230"/>
      <c r="S179" s="230"/>
      <c r="T179" s="23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2" t="s">
        <v>134</v>
      </c>
      <c r="AU179" s="232" t="s">
        <v>84</v>
      </c>
      <c r="AV179" s="13" t="s">
        <v>84</v>
      </c>
      <c r="AW179" s="13" t="s">
        <v>34</v>
      </c>
      <c r="AX179" s="13" t="s">
        <v>82</v>
      </c>
      <c r="AY179" s="232" t="s">
        <v>126</v>
      </c>
    </row>
    <row r="180" s="2" customFormat="1" ht="24.15" customHeight="1">
      <c r="A180" s="40"/>
      <c r="B180" s="41"/>
      <c r="C180" s="207" t="s">
        <v>317</v>
      </c>
      <c r="D180" s="207" t="s">
        <v>128</v>
      </c>
      <c r="E180" s="208" t="s">
        <v>318</v>
      </c>
      <c r="F180" s="209" t="s">
        <v>319</v>
      </c>
      <c r="G180" s="210" t="s">
        <v>131</v>
      </c>
      <c r="H180" s="211">
        <v>15</v>
      </c>
      <c r="I180" s="212"/>
      <c r="J180" s="213">
        <f>ROUND(I180*H180,2)</f>
        <v>0</v>
      </c>
      <c r="K180" s="214"/>
      <c r="L180" s="46"/>
      <c r="M180" s="215" t="s">
        <v>21</v>
      </c>
      <c r="N180" s="216" t="s">
        <v>45</v>
      </c>
      <c r="O180" s="86"/>
      <c r="P180" s="217">
        <f>O180*H180</f>
        <v>0</v>
      </c>
      <c r="Q180" s="217">
        <v>0</v>
      </c>
      <c r="R180" s="217">
        <f>Q180*H180</f>
        <v>0</v>
      </c>
      <c r="S180" s="217">
        <v>0</v>
      </c>
      <c r="T180" s="218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9" t="s">
        <v>132</v>
      </c>
      <c r="AT180" s="219" t="s">
        <v>128</v>
      </c>
      <c r="AU180" s="219" t="s">
        <v>84</v>
      </c>
      <c r="AY180" s="19" t="s">
        <v>126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19" t="s">
        <v>82</v>
      </c>
      <c r="BK180" s="220">
        <f>ROUND(I180*H180,2)</f>
        <v>0</v>
      </c>
      <c r="BL180" s="19" t="s">
        <v>132</v>
      </c>
      <c r="BM180" s="219" t="s">
        <v>320</v>
      </c>
    </row>
    <row r="181" s="13" customFormat="1">
      <c r="A181" s="13"/>
      <c r="B181" s="221"/>
      <c r="C181" s="222"/>
      <c r="D181" s="223" t="s">
        <v>134</v>
      </c>
      <c r="E181" s="224" t="s">
        <v>21</v>
      </c>
      <c r="F181" s="225" t="s">
        <v>8</v>
      </c>
      <c r="G181" s="222"/>
      <c r="H181" s="226">
        <v>15</v>
      </c>
      <c r="I181" s="227"/>
      <c r="J181" s="222"/>
      <c r="K181" s="222"/>
      <c r="L181" s="228"/>
      <c r="M181" s="229"/>
      <c r="N181" s="230"/>
      <c r="O181" s="230"/>
      <c r="P181" s="230"/>
      <c r="Q181" s="230"/>
      <c r="R181" s="230"/>
      <c r="S181" s="230"/>
      <c r="T181" s="23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2" t="s">
        <v>134</v>
      </c>
      <c r="AU181" s="232" t="s">
        <v>84</v>
      </c>
      <c r="AV181" s="13" t="s">
        <v>84</v>
      </c>
      <c r="AW181" s="13" t="s">
        <v>34</v>
      </c>
      <c r="AX181" s="13" t="s">
        <v>74</v>
      </c>
      <c r="AY181" s="232" t="s">
        <v>126</v>
      </c>
    </row>
    <row r="182" s="2" customFormat="1" ht="16.5" customHeight="1">
      <c r="A182" s="40"/>
      <c r="B182" s="41"/>
      <c r="C182" s="207" t="s">
        <v>321</v>
      </c>
      <c r="D182" s="207" t="s">
        <v>128</v>
      </c>
      <c r="E182" s="208" t="s">
        <v>322</v>
      </c>
      <c r="F182" s="209" t="s">
        <v>323</v>
      </c>
      <c r="G182" s="210" t="s">
        <v>131</v>
      </c>
      <c r="H182" s="211">
        <v>2539.0999999999999</v>
      </c>
      <c r="I182" s="212"/>
      <c r="J182" s="213">
        <f>ROUND(I182*H182,2)</f>
        <v>0</v>
      </c>
      <c r="K182" s="214"/>
      <c r="L182" s="46"/>
      <c r="M182" s="215" t="s">
        <v>21</v>
      </c>
      <c r="N182" s="216" t="s">
        <v>45</v>
      </c>
      <c r="O182" s="86"/>
      <c r="P182" s="217">
        <f>O182*H182</f>
        <v>0</v>
      </c>
      <c r="Q182" s="217">
        <v>0</v>
      </c>
      <c r="R182" s="217">
        <f>Q182*H182</f>
        <v>0</v>
      </c>
      <c r="S182" s="217">
        <v>0</v>
      </c>
      <c r="T182" s="218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9" t="s">
        <v>132</v>
      </c>
      <c r="AT182" s="219" t="s">
        <v>128</v>
      </c>
      <c r="AU182" s="219" t="s">
        <v>84</v>
      </c>
      <c r="AY182" s="19" t="s">
        <v>126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19" t="s">
        <v>82</v>
      </c>
      <c r="BK182" s="220">
        <f>ROUND(I182*H182,2)</f>
        <v>0</v>
      </c>
      <c r="BL182" s="19" t="s">
        <v>132</v>
      </c>
      <c r="BM182" s="219" t="s">
        <v>324</v>
      </c>
    </row>
    <row r="183" s="2" customFormat="1">
      <c r="A183" s="40"/>
      <c r="B183" s="41"/>
      <c r="C183" s="42"/>
      <c r="D183" s="223" t="s">
        <v>171</v>
      </c>
      <c r="E183" s="42"/>
      <c r="F183" s="233" t="s">
        <v>325</v>
      </c>
      <c r="G183" s="42"/>
      <c r="H183" s="42"/>
      <c r="I183" s="234"/>
      <c r="J183" s="42"/>
      <c r="K183" s="42"/>
      <c r="L183" s="46"/>
      <c r="M183" s="235"/>
      <c r="N183" s="236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171</v>
      </c>
      <c r="AU183" s="19" t="s">
        <v>84</v>
      </c>
    </row>
    <row r="184" s="13" customFormat="1">
      <c r="A184" s="13"/>
      <c r="B184" s="221"/>
      <c r="C184" s="222"/>
      <c r="D184" s="223" t="s">
        <v>134</v>
      </c>
      <c r="E184" s="224" t="s">
        <v>21</v>
      </c>
      <c r="F184" s="225" t="s">
        <v>326</v>
      </c>
      <c r="G184" s="222"/>
      <c r="H184" s="226">
        <v>2539.0999999999999</v>
      </c>
      <c r="I184" s="227"/>
      <c r="J184" s="222"/>
      <c r="K184" s="222"/>
      <c r="L184" s="228"/>
      <c r="M184" s="229"/>
      <c r="N184" s="230"/>
      <c r="O184" s="230"/>
      <c r="P184" s="230"/>
      <c r="Q184" s="230"/>
      <c r="R184" s="230"/>
      <c r="S184" s="230"/>
      <c r="T184" s="23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2" t="s">
        <v>134</v>
      </c>
      <c r="AU184" s="232" t="s">
        <v>84</v>
      </c>
      <c r="AV184" s="13" t="s">
        <v>84</v>
      </c>
      <c r="AW184" s="13" t="s">
        <v>34</v>
      </c>
      <c r="AX184" s="13" t="s">
        <v>82</v>
      </c>
      <c r="AY184" s="232" t="s">
        <v>126</v>
      </c>
    </row>
    <row r="185" s="12" customFormat="1" ht="22.8" customHeight="1">
      <c r="A185" s="12"/>
      <c r="B185" s="191"/>
      <c r="C185" s="192"/>
      <c r="D185" s="193" t="s">
        <v>73</v>
      </c>
      <c r="E185" s="205" t="s">
        <v>84</v>
      </c>
      <c r="F185" s="205" t="s">
        <v>327</v>
      </c>
      <c r="G185" s="192"/>
      <c r="H185" s="192"/>
      <c r="I185" s="195"/>
      <c r="J185" s="206">
        <f>BK185</f>
        <v>0</v>
      </c>
      <c r="K185" s="192"/>
      <c r="L185" s="197"/>
      <c r="M185" s="198"/>
      <c r="N185" s="199"/>
      <c r="O185" s="199"/>
      <c r="P185" s="200">
        <f>SUM(P186:P191)</f>
        <v>0</v>
      </c>
      <c r="Q185" s="199"/>
      <c r="R185" s="200">
        <f>SUM(R186:R191)</f>
        <v>0</v>
      </c>
      <c r="S185" s="199"/>
      <c r="T185" s="201">
        <f>SUM(T186:T191)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2" t="s">
        <v>82</v>
      </c>
      <c r="AT185" s="203" t="s">
        <v>73</v>
      </c>
      <c r="AU185" s="203" t="s">
        <v>82</v>
      </c>
      <c r="AY185" s="202" t="s">
        <v>126</v>
      </c>
      <c r="BK185" s="204">
        <f>SUM(BK186:BK191)</f>
        <v>0</v>
      </c>
    </row>
    <row r="186" s="2" customFormat="1" ht="21.75" customHeight="1">
      <c r="A186" s="40"/>
      <c r="B186" s="41"/>
      <c r="C186" s="207" t="s">
        <v>328</v>
      </c>
      <c r="D186" s="207" t="s">
        <v>128</v>
      </c>
      <c r="E186" s="208" t="s">
        <v>329</v>
      </c>
      <c r="F186" s="209" t="s">
        <v>330</v>
      </c>
      <c r="G186" s="210" t="s">
        <v>331</v>
      </c>
      <c r="H186" s="211">
        <v>3</v>
      </c>
      <c r="I186" s="212"/>
      <c r="J186" s="213">
        <f>ROUND(I186*H186,2)</f>
        <v>0</v>
      </c>
      <c r="K186" s="214"/>
      <c r="L186" s="46"/>
      <c r="M186" s="215" t="s">
        <v>21</v>
      </c>
      <c r="N186" s="216" t="s">
        <v>45</v>
      </c>
      <c r="O186" s="86"/>
      <c r="P186" s="217">
        <f>O186*H186</f>
        <v>0</v>
      </c>
      <c r="Q186" s="217">
        <v>0</v>
      </c>
      <c r="R186" s="217">
        <f>Q186*H186</f>
        <v>0</v>
      </c>
      <c r="S186" s="217">
        <v>0</v>
      </c>
      <c r="T186" s="218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9" t="s">
        <v>132</v>
      </c>
      <c r="AT186" s="219" t="s">
        <v>128</v>
      </c>
      <c r="AU186" s="219" t="s">
        <v>84</v>
      </c>
      <c r="AY186" s="19" t="s">
        <v>126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19" t="s">
        <v>82</v>
      </c>
      <c r="BK186" s="220">
        <f>ROUND(I186*H186,2)</f>
        <v>0</v>
      </c>
      <c r="BL186" s="19" t="s">
        <v>132</v>
      </c>
      <c r="BM186" s="219" t="s">
        <v>332</v>
      </c>
    </row>
    <row r="187" s="13" customFormat="1">
      <c r="A187" s="13"/>
      <c r="B187" s="221"/>
      <c r="C187" s="222"/>
      <c r="D187" s="223" t="s">
        <v>134</v>
      </c>
      <c r="E187" s="224" t="s">
        <v>21</v>
      </c>
      <c r="F187" s="225" t="s">
        <v>140</v>
      </c>
      <c r="G187" s="222"/>
      <c r="H187" s="226">
        <v>3</v>
      </c>
      <c r="I187" s="227"/>
      <c r="J187" s="222"/>
      <c r="K187" s="222"/>
      <c r="L187" s="228"/>
      <c r="M187" s="229"/>
      <c r="N187" s="230"/>
      <c r="O187" s="230"/>
      <c r="P187" s="230"/>
      <c r="Q187" s="230"/>
      <c r="R187" s="230"/>
      <c r="S187" s="230"/>
      <c r="T187" s="23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2" t="s">
        <v>134</v>
      </c>
      <c r="AU187" s="232" t="s">
        <v>84</v>
      </c>
      <c r="AV187" s="13" t="s">
        <v>84</v>
      </c>
      <c r="AW187" s="13" t="s">
        <v>34</v>
      </c>
      <c r="AX187" s="13" t="s">
        <v>82</v>
      </c>
      <c r="AY187" s="232" t="s">
        <v>126</v>
      </c>
    </row>
    <row r="188" s="2" customFormat="1" ht="24.15" customHeight="1">
      <c r="A188" s="40"/>
      <c r="B188" s="41"/>
      <c r="C188" s="207" t="s">
        <v>333</v>
      </c>
      <c r="D188" s="207" t="s">
        <v>128</v>
      </c>
      <c r="E188" s="208" t="s">
        <v>334</v>
      </c>
      <c r="F188" s="209" t="s">
        <v>335</v>
      </c>
      <c r="G188" s="210" t="s">
        <v>331</v>
      </c>
      <c r="H188" s="211">
        <v>3</v>
      </c>
      <c r="I188" s="212"/>
      <c r="J188" s="213">
        <f>ROUND(I188*H188,2)</f>
        <v>0</v>
      </c>
      <c r="K188" s="214"/>
      <c r="L188" s="46"/>
      <c r="M188" s="215" t="s">
        <v>21</v>
      </c>
      <c r="N188" s="216" t="s">
        <v>45</v>
      </c>
      <c r="O188" s="86"/>
      <c r="P188" s="217">
        <f>O188*H188</f>
        <v>0</v>
      </c>
      <c r="Q188" s="217">
        <v>0</v>
      </c>
      <c r="R188" s="217">
        <f>Q188*H188</f>
        <v>0</v>
      </c>
      <c r="S188" s="217">
        <v>0</v>
      </c>
      <c r="T188" s="218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9" t="s">
        <v>132</v>
      </c>
      <c r="AT188" s="219" t="s">
        <v>128</v>
      </c>
      <c r="AU188" s="219" t="s">
        <v>84</v>
      </c>
      <c r="AY188" s="19" t="s">
        <v>126</v>
      </c>
      <c r="BE188" s="220">
        <f>IF(N188="základní",J188,0)</f>
        <v>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19" t="s">
        <v>82</v>
      </c>
      <c r="BK188" s="220">
        <f>ROUND(I188*H188,2)</f>
        <v>0</v>
      </c>
      <c r="BL188" s="19" t="s">
        <v>132</v>
      </c>
      <c r="BM188" s="219" t="s">
        <v>336</v>
      </c>
    </row>
    <row r="189" s="2" customFormat="1">
      <c r="A189" s="40"/>
      <c r="B189" s="41"/>
      <c r="C189" s="42"/>
      <c r="D189" s="223" t="s">
        <v>171</v>
      </c>
      <c r="E189" s="42"/>
      <c r="F189" s="233" t="s">
        <v>337</v>
      </c>
      <c r="G189" s="42"/>
      <c r="H189" s="42"/>
      <c r="I189" s="234"/>
      <c r="J189" s="42"/>
      <c r="K189" s="42"/>
      <c r="L189" s="46"/>
      <c r="M189" s="235"/>
      <c r="N189" s="236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171</v>
      </c>
      <c r="AU189" s="19" t="s">
        <v>84</v>
      </c>
    </row>
    <row r="190" s="13" customFormat="1">
      <c r="A190" s="13"/>
      <c r="B190" s="221"/>
      <c r="C190" s="222"/>
      <c r="D190" s="223" t="s">
        <v>134</v>
      </c>
      <c r="E190" s="224" t="s">
        <v>21</v>
      </c>
      <c r="F190" s="225" t="s">
        <v>140</v>
      </c>
      <c r="G190" s="222"/>
      <c r="H190" s="226">
        <v>3</v>
      </c>
      <c r="I190" s="227"/>
      <c r="J190" s="222"/>
      <c r="K190" s="222"/>
      <c r="L190" s="228"/>
      <c r="M190" s="229"/>
      <c r="N190" s="230"/>
      <c r="O190" s="230"/>
      <c r="P190" s="230"/>
      <c r="Q190" s="230"/>
      <c r="R190" s="230"/>
      <c r="S190" s="230"/>
      <c r="T190" s="23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2" t="s">
        <v>134</v>
      </c>
      <c r="AU190" s="232" t="s">
        <v>84</v>
      </c>
      <c r="AV190" s="13" t="s">
        <v>84</v>
      </c>
      <c r="AW190" s="13" t="s">
        <v>34</v>
      </c>
      <c r="AX190" s="13" t="s">
        <v>82</v>
      </c>
      <c r="AY190" s="232" t="s">
        <v>126</v>
      </c>
    </row>
    <row r="191" s="2" customFormat="1" ht="16.5" customHeight="1">
      <c r="A191" s="40"/>
      <c r="B191" s="41"/>
      <c r="C191" s="258" t="s">
        <v>338</v>
      </c>
      <c r="D191" s="258" t="s">
        <v>306</v>
      </c>
      <c r="E191" s="259" t="s">
        <v>339</v>
      </c>
      <c r="F191" s="260" t="s">
        <v>340</v>
      </c>
      <c r="G191" s="261" t="s">
        <v>331</v>
      </c>
      <c r="H191" s="262">
        <v>3</v>
      </c>
      <c r="I191" s="263"/>
      <c r="J191" s="264">
        <f>ROUND(I191*H191,2)</f>
        <v>0</v>
      </c>
      <c r="K191" s="265"/>
      <c r="L191" s="266"/>
      <c r="M191" s="267" t="s">
        <v>21</v>
      </c>
      <c r="N191" s="268" t="s">
        <v>45</v>
      </c>
      <c r="O191" s="86"/>
      <c r="P191" s="217">
        <f>O191*H191</f>
        <v>0</v>
      </c>
      <c r="Q191" s="217">
        <v>0</v>
      </c>
      <c r="R191" s="217">
        <f>Q191*H191</f>
        <v>0</v>
      </c>
      <c r="S191" s="217">
        <v>0</v>
      </c>
      <c r="T191" s="218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9" t="s">
        <v>163</v>
      </c>
      <c r="AT191" s="219" t="s">
        <v>306</v>
      </c>
      <c r="AU191" s="219" t="s">
        <v>84</v>
      </c>
      <c r="AY191" s="19" t="s">
        <v>126</v>
      </c>
      <c r="BE191" s="220">
        <f>IF(N191="základní",J191,0)</f>
        <v>0</v>
      </c>
      <c r="BF191" s="220">
        <f>IF(N191="snížená",J191,0)</f>
        <v>0</v>
      </c>
      <c r="BG191" s="220">
        <f>IF(N191="zákl. přenesená",J191,0)</f>
        <v>0</v>
      </c>
      <c r="BH191" s="220">
        <f>IF(N191="sníž. přenesená",J191,0)</f>
        <v>0</v>
      </c>
      <c r="BI191" s="220">
        <f>IF(N191="nulová",J191,0)</f>
        <v>0</v>
      </c>
      <c r="BJ191" s="19" t="s">
        <v>82</v>
      </c>
      <c r="BK191" s="220">
        <f>ROUND(I191*H191,2)</f>
        <v>0</v>
      </c>
      <c r="BL191" s="19" t="s">
        <v>132</v>
      </c>
      <c r="BM191" s="219" t="s">
        <v>341</v>
      </c>
    </row>
    <row r="192" s="12" customFormat="1" ht="22.8" customHeight="1">
      <c r="A192" s="12"/>
      <c r="B192" s="191"/>
      <c r="C192" s="192"/>
      <c r="D192" s="193" t="s">
        <v>73</v>
      </c>
      <c r="E192" s="205" t="s">
        <v>149</v>
      </c>
      <c r="F192" s="205" t="s">
        <v>342</v>
      </c>
      <c r="G192" s="192"/>
      <c r="H192" s="192"/>
      <c r="I192" s="195"/>
      <c r="J192" s="206">
        <f>BK192</f>
        <v>0</v>
      </c>
      <c r="K192" s="192"/>
      <c r="L192" s="197"/>
      <c r="M192" s="198"/>
      <c r="N192" s="199"/>
      <c r="O192" s="199"/>
      <c r="P192" s="200">
        <f>SUM(P193:P255)</f>
        <v>0</v>
      </c>
      <c r="Q192" s="199"/>
      <c r="R192" s="200">
        <f>SUM(R193:R255)</f>
        <v>1018.05608894</v>
      </c>
      <c r="S192" s="199"/>
      <c r="T192" s="201">
        <f>SUM(T193:T255)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02" t="s">
        <v>82</v>
      </c>
      <c r="AT192" s="203" t="s">
        <v>73</v>
      </c>
      <c r="AU192" s="203" t="s">
        <v>82</v>
      </c>
      <c r="AY192" s="202" t="s">
        <v>126</v>
      </c>
      <c r="BK192" s="204">
        <f>SUM(BK193:BK255)</f>
        <v>0</v>
      </c>
    </row>
    <row r="193" s="2" customFormat="1" ht="21.75" customHeight="1">
      <c r="A193" s="40"/>
      <c r="B193" s="41"/>
      <c r="C193" s="207" t="s">
        <v>343</v>
      </c>
      <c r="D193" s="207" t="s">
        <v>128</v>
      </c>
      <c r="E193" s="208" t="s">
        <v>344</v>
      </c>
      <c r="F193" s="209" t="s">
        <v>345</v>
      </c>
      <c r="G193" s="210" t="s">
        <v>131</v>
      </c>
      <c r="H193" s="211">
        <v>15.85</v>
      </c>
      <c r="I193" s="212"/>
      <c r="J193" s="213">
        <f>ROUND(I193*H193,2)</f>
        <v>0</v>
      </c>
      <c r="K193" s="214"/>
      <c r="L193" s="46"/>
      <c r="M193" s="215" t="s">
        <v>21</v>
      </c>
      <c r="N193" s="216" t="s">
        <v>45</v>
      </c>
      <c r="O193" s="86"/>
      <c r="P193" s="217">
        <f>O193*H193</f>
        <v>0</v>
      </c>
      <c r="Q193" s="217">
        <v>0.00060999999999999997</v>
      </c>
      <c r="R193" s="217">
        <f>Q193*H193</f>
        <v>0.0096685</v>
      </c>
      <c r="S193" s="217">
        <v>0</v>
      </c>
      <c r="T193" s="218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9" t="s">
        <v>132</v>
      </c>
      <c r="AT193" s="219" t="s">
        <v>128</v>
      </c>
      <c r="AU193" s="219" t="s">
        <v>84</v>
      </c>
      <c r="AY193" s="19" t="s">
        <v>126</v>
      </c>
      <c r="BE193" s="220">
        <f>IF(N193="základní",J193,0)</f>
        <v>0</v>
      </c>
      <c r="BF193" s="220">
        <f>IF(N193="snížená",J193,0)</f>
        <v>0</v>
      </c>
      <c r="BG193" s="220">
        <f>IF(N193="zákl. přenesená",J193,0)</f>
        <v>0</v>
      </c>
      <c r="BH193" s="220">
        <f>IF(N193="sníž. přenesená",J193,0)</f>
        <v>0</v>
      </c>
      <c r="BI193" s="220">
        <f>IF(N193="nulová",J193,0)</f>
        <v>0</v>
      </c>
      <c r="BJ193" s="19" t="s">
        <v>82</v>
      </c>
      <c r="BK193" s="220">
        <f>ROUND(I193*H193,2)</f>
        <v>0</v>
      </c>
      <c r="BL193" s="19" t="s">
        <v>132</v>
      </c>
      <c r="BM193" s="219" t="s">
        <v>346</v>
      </c>
    </row>
    <row r="194" s="13" customFormat="1">
      <c r="A194" s="13"/>
      <c r="B194" s="221"/>
      <c r="C194" s="222"/>
      <c r="D194" s="223" t="s">
        <v>134</v>
      </c>
      <c r="E194" s="224" t="s">
        <v>21</v>
      </c>
      <c r="F194" s="225" t="s">
        <v>347</v>
      </c>
      <c r="G194" s="222"/>
      <c r="H194" s="226">
        <v>15.85</v>
      </c>
      <c r="I194" s="227"/>
      <c r="J194" s="222"/>
      <c r="K194" s="222"/>
      <c r="L194" s="228"/>
      <c r="M194" s="229"/>
      <c r="N194" s="230"/>
      <c r="O194" s="230"/>
      <c r="P194" s="230"/>
      <c r="Q194" s="230"/>
      <c r="R194" s="230"/>
      <c r="S194" s="230"/>
      <c r="T194" s="23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2" t="s">
        <v>134</v>
      </c>
      <c r="AU194" s="232" t="s">
        <v>84</v>
      </c>
      <c r="AV194" s="13" t="s">
        <v>84</v>
      </c>
      <c r="AW194" s="13" t="s">
        <v>34</v>
      </c>
      <c r="AX194" s="13" t="s">
        <v>82</v>
      </c>
      <c r="AY194" s="232" t="s">
        <v>126</v>
      </c>
    </row>
    <row r="195" s="2" customFormat="1" ht="21.75" customHeight="1">
      <c r="A195" s="40"/>
      <c r="B195" s="41"/>
      <c r="C195" s="207" t="s">
        <v>348</v>
      </c>
      <c r="D195" s="207" t="s">
        <v>128</v>
      </c>
      <c r="E195" s="208" t="s">
        <v>349</v>
      </c>
      <c r="F195" s="209" t="s">
        <v>350</v>
      </c>
      <c r="G195" s="210" t="s">
        <v>131</v>
      </c>
      <c r="H195" s="211">
        <v>15.85</v>
      </c>
      <c r="I195" s="212"/>
      <c r="J195" s="213">
        <f>ROUND(I195*H195,2)</f>
        <v>0</v>
      </c>
      <c r="K195" s="214"/>
      <c r="L195" s="46"/>
      <c r="M195" s="215" t="s">
        <v>21</v>
      </c>
      <c r="N195" s="216" t="s">
        <v>45</v>
      </c>
      <c r="O195" s="86"/>
      <c r="P195" s="217">
        <f>O195*H195</f>
        <v>0</v>
      </c>
      <c r="Q195" s="217">
        <v>0</v>
      </c>
      <c r="R195" s="217">
        <f>Q195*H195</f>
        <v>0</v>
      </c>
      <c r="S195" s="217">
        <v>0</v>
      </c>
      <c r="T195" s="218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9" t="s">
        <v>132</v>
      </c>
      <c r="AT195" s="219" t="s">
        <v>128</v>
      </c>
      <c r="AU195" s="219" t="s">
        <v>84</v>
      </c>
      <c r="AY195" s="19" t="s">
        <v>126</v>
      </c>
      <c r="BE195" s="220">
        <f>IF(N195="základní",J195,0)</f>
        <v>0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19" t="s">
        <v>82</v>
      </c>
      <c r="BK195" s="220">
        <f>ROUND(I195*H195,2)</f>
        <v>0</v>
      </c>
      <c r="BL195" s="19" t="s">
        <v>132</v>
      </c>
      <c r="BM195" s="219" t="s">
        <v>351</v>
      </c>
    </row>
    <row r="196" s="13" customFormat="1">
      <c r="A196" s="13"/>
      <c r="B196" s="221"/>
      <c r="C196" s="222"/>
      <c r="D196" s="223" t="s">
        <v>134</v>
      </c>
      <c r="E196" s="224" t="s">
        <v>21</v>
      </c>
      <c r="F196" s="225" t="s">
        <v>352</v>
      </c>
      <c r="G196" s="222"/>
      <c r="H196" s="226">
        <v>15.85</v>
      </c>
      <c r="I196" s="227"/>
      <c r="J196" s="222"/>
      <c r="K196" s="222"/>
      <c r="L196" s="228"/>
      <c r="M196" s="229"/>
      <c r="N196" s="230"/>
      <c r="O196" s="230"/>
      <c r="P196" s="230"/>
      <c r="Q196" s="230"/>
      <c r="R196" s="230"/>
      <c r="S196" s="230"/>
      <c r="T196" s="23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2" t="s">
        <v>134</v>
      </c>
      <c r="AU196" s="232" t="s">
        <v>84</v>
      </c>
      <c r="AV196" s="13" t="s">
        <v>84</v>
      </c>
      <c r="AW196" s="13" t="s">
        <v>34</v>
      </c>
      <c r="AX196" s="13" t="s">
        <v>82</v>
      </c>
      <c r="AY196" s="232" t="s">
        <v>126</v>
      </c>
    </row>
    <row r="197" s="2" customFormat="1" ht="16.5" customHeight="1">
      <c r="A197" s="40"/>
      <c r="B197" s="41"/>
      <c r="C197" s="207" t="s">
        <v>353</v>
      </c>
      <c r="D197" s="207" t="s">
        <v>128</v>
      </c>
      <c r="E197" s="208" t="s">
        <v>354</v>
      </c>
      <c r="F197" s="209" t="s">
        <v>355</v>
      </c>
      <c r="G197" s="210" t="s">
        <v>131</v>
      </c>
      <c r="H197" s="211">
        <v>15.85</v>
      </c>
      <c r="I197" s="212"/>
      <c r="J197" s="213">
        <f>ROUND(I197*H197,2)</f>
        <v>0</v>
      </c>
      <c r="K197" s="214"/>
      <c r="L197" s="46"/>
      <c r="M197" s="215" t="s">
        <v>21</v>
      </c>
      <c r="N197" s="216" t="s">
        <v>45</v>
      </c>
      <c r="O197" s="86"/>
      <c r="P197" s="217">
        <f>O197*H197</f>
        <v>0</v>
      </c>
      <c r="Q197" s="217">
        <v>0</v>
      </c>
      <c r="R197" s="217">
        <f>Q197*H197</f>
        <v>0</v>
      </c>
      <c r="S197" s="217">
        <v>0</v>
      </c>
      <c r="T197" s="218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9" t="s">
        <v>132</v>
      </c>
      <c r="AT197" s="219" t="s">
        <v>128</v>
      </c>
      <c r="AU197" s="219" t="s">
        <v>84</v>
      </c>
      <c r="AY197" s="19" t="s">
        <v>126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19" t="s">
        <v>82</v>
      </c>
      <c r="BK197" s="220">
        <f>ROUND(I197*H197,2)</f>
        <v>0</v>
      </c>
      <c r="BL197" s="19" t="s">
        <v>132</v>
      </c>
      <c r="BM197" s="219" t="s">
        <v>356</v>
      </c>
    </row>
    <row r="198" s="13" customFormat="1">
      <c r="A198" s="13"/>
      <c r="B198" s="221"/>
      <c r="C198" s="222"/>
      <c r="D198" s="223" t="s">
        <v>134</v>
      </c>
      <c r="E198" s="224" t="s">
        <v>21</v>
      </c>
      <c r="F198" s="225" t="s">
        <v>347</v>
      </c>
      <c r="G198" s="222"/>
      <c r="H198" s="226">
        <v>15.85</v>
      </c>
      <c r="I198" s="227"/>
      <c r="J198" s="222"/>
      <c r="K198" s="222"/>
      <c r="L198" s="228"/>
      <c r="M198" s="229"/>
      <c r="N198" s="230"/>
      <c r="O198" s="230"/>
      <c r="P198" s="230"/>
      <c r="Q198" s="230"/>
      <c r="R198" s="230"/>
      <c r="S198" s="230"/>
      <c r="T198" s="23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2" t="s">
        <v>134</v>
      </c>
      <c r="AU198" s="232" t="s">
        <v>84</v>
      </c>
      <c r="AV198" s="13" t="s">
        <v>84</v>
      </c>
      <c r="AW198" s="13" t="s">
        <v>34</v>
      </c>
      <c r="AX198" s="13" t="s">
        <v>82</v>
      </c>
      <c r="AY198" s="232" t="s">
        <v>126</v>
      </c>
    </row>
    <row r="199" s="2" customFormat="1" ht="16.5" customHeight="1">
      <c r="A199" s="40"/>
      <c r="B199" s="41"/>
      <c r="C199" s="207" t="s">
        <v>357</v>
      </c>
      <c r="D199" s="207" t="s">
        <v>128</v>
      </c>
      <c r="E199" s="208" t="s">
        <v>358</v>
      </c>
      <c r="F199" s="209" t="s">
        <v>359</v>
      </c>
      <c r="G199" s="210" t="s">
        <v>131</v>
      </c>
      <c r="H199" s="211">
        <v>15.85</v>
      </c>
      <c r="I199" s="212"/>
      <c r="J199" s="213">
        <f>ROUND(I199*H199,2)</f>
        <v>0</v>
      </c>
      <c r="K199" s="214"/>
      <c r="L199" s="46"/>
      <c r="M199" s="215" t="s">
        <v>21</v>
      </c>
      <c r="N199" s="216" t="s">
        <v>45</v>
      </c>
      <c r="O199" s="86"/>
      <c r="P199" s="217">
        <f>O199*H199</f>
        <v>0</v>
      </c>
      <c r="Q199" s="217">
        <v>0.00034000000000000002</v>
      </c>
      <c r="R199" s="217">
        <f>Q199*H199</f>
        <v>0.0053890000000000006</v>
      </c>
      <c r="S199" s="217">
        <v>0</v>
      </c>
      <c r="T199" s="218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9" t="s">
        <v>132</v>
      </c>
      <c r="AT199" s="219" t="s">
        <v>128</v>
      </c>
      <c r="AU199" s="219" t="s">
        <v>84</v>
      </c>
      <c r="AY199" s="19" t="s">
        <v>126</v>
      </c>
      <c r="BE199" s="220">
        <f>IF(N199="základní",J199,0)</f>
        <v>0</v>
      </c>
      <c r="BF199" s="220">
        <f>IF(N199="snížená",J199,0)</f>
        <v>0</v>
      </c>
      <c r="BG199" s="220">
        <f>IF(N199="zákl. přenesená",J199,0)</f>
        <v>0</v>
      </c>
      <c r="BH199" s="220">
        <f>IF(N199="sníž. přenesená",J199,0)</f>
        <v>0</v>
      </c>
      <c r="BI199" s="220">
        <f>IF(N199="nulová",J199,0)</f>
        <v>0</v>
      </c>
      <c r="BJ199" s="19" t="s">
        <v>82</v>
      </c>
      <c r="BK199" s="220">
        <f>ROUND(I199*H199,2)</f>
        <v>0</v>
      </c>
      <c r="BL199" s="19" t="s">
        <v>132</v>
      </c>
      <c r="BM199" s="219" t="s">
        <v>360</v>
      </c>
    </row>
    <row r="200" s="13" customFormat="1">
      <c r="A200" s="13"/>
      <c r="B200" s="221"/>
      <c r="C200" s="222"/>
      <c r="D200" s="223" t="s">
        <v>134</v>
      </c>
      <c r="E200" s="224" t="s">
        <v>21</v>
      </c>
      <c r="F200" s="225" t="s">
        <v>347</v>
      </c>
      <c r="G200" s="222"/>
      <c r="H200" s="226">
        <v>15.85</v>
      </c>
      <c r="I200" s="227"/>
      <c r="J200" s="222"/>
      <c r="K200" s="222"/>
      <c r="L200" s="228"/>
      <c r="M200" s="229"/>
      <c r="N200" s="230"/>
      <c r="O200" s="230"/>
      <c r="P200" s="230"/>
      <c r="Q200" s="230"/>
      <c r="R200" s="230"/>
      <c r="S200" s="230"/>
      <c r="T200" s="23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2" t="s">
        <v>134</v>
      </c>
      <c r="AU200" s="232" t="s">
        <v>84</v>
      </c>
      <c r="AV200" s="13" t="s">
        <v>84</v>
      </c>
      <c r="AW200" s="13" t="s">
        <v>34</v>
      </c>
      <c r="AX200" s="13" t="s">
        <v>82</v>
      </c>
      <c r="AY200" s="232" t="s">
        <v>126</v>
      </c>
    </row>
    <row r="201" s="2" customFormat="1" ht="16.5" customHeight="1">
      <c r="A201" s="40"/>
      <c r="B201" s="41"/>
      <c r="C201" s="207" t="s">
        <v>361</v>
      </c>
      <c r="D201" s="207" t="s">
        <v>128</v>
      </c>
      <c r="E201" s="208" t="s">
        <v>362</v>
      </c>
      <c r="F201" s="209" t="s">
        <v>363</v>
      </c>
      <c r="G201" s="210" t="s">
        <v>131</v>
      </c>
      <c r="H201" s="211">
        <v>610</v>
      </c>
      <c r="I201" s="212"/>
      <c r="J201" s="213">
        <f>ROUND(I201*H201,2)</f>
        <v>0</v>
      </c>
      <c r="K201" s="214"/>
      <c r="L201" s="46"/>
      <c r="M201" s="215" t="s">
        <v>21</v>
      </c>
      <c r="N201" s="216" t="s">
        <v>45</v>
      </c>
      <c r="O201" s="86"/>
      <c r="P201" s="217">
        <f>O201*H201</f>
        <v>0</v>
      </c>
      <c r="Q201" s="217">
        <v>0</v>
      </c>
      <c r="R201" s="217">
        <f>Q201*H201</f>
        <v>0</v>
      </c>
      <c r="S201" s="217">
        <v>0</v>
      </c>
      <c r="T201" s="218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9" t="s">
        <v>132</v>
      </c>
      <c r="AT201" s="219" t="s">
        <v>128</v>
      </c>
      <c r="AU201" s="219" t="s">
        <v>84</v>
      </c>
      <c r="AY201" s="19" t="s">
        <v>126</v>
      </c>
      <c r="BE201" s="220">
        <f>IF(N201="základní",J201,0)</f>
        <v>0</v>
      </c>
      <c r="BF201" s="220">
        <f>IF(N201="snížená",J201,0)</f>
        <v>0</v>
      </c>
      <c r="BG201" s="220">
        <f>IF(N201="zákl. přenesená",J201,0)</f>
        <v>0</v>
      </c>
      <c r="BH201" s="220">
        <f>IF(N201="sníž. přenesená",J201,0)</f>
        <v>0</v>
      </c>
      <c r="BI201" s="220">
        <f>IF(N201="nulová",J201,0)</f>
        <v>0</v>
      </c>
      <c r="BJ201" s="19" t="s">
        <v>82</v>
      </c>
      <c r="BK201" s="220">
        <f>ROUND(I201*H201,2)</f>
        <v>0</v>
      </c>
      <c r="BL201" s="19" t="s">
        <v>132</v>
      </c>
      <c r="BM201" s="219" t="s">
        <v>364</v>
      </c>
    </row>
    <row r="202" s="2" customFormat="1">
      <c r="A202" s="40"/>
      <c r="B202" s="41"/>
      <c r="C202" s="42"/>
      <c r="D202" s="223" t="s">
        <v>171</v>
      </c>
      <c r="E202" s="42"/>
      <c r="F202" s="233" t="s">
        <v>365</v>
      </c>
      <c r="G202" s="42"/>
      <c r="H202" s="42"/>
      <c r="I202" s="234"/>
      <c r="J202" s="42"/>
      <c r="K202" s="42"/>
      <c r="L202" s="46"/>
      <c r="M202" s="235"/>
      <c r="N202" s="236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171</v>
      </c>
      <c r="AU202" s="19" t="s">
        <v>84</v>
      </c>
    </row>
    <row r="203" s="13" customFormat="1">
      <c r="A203" s="13"/>
      <c r="B203" s="221"/>
      <c r="C203" s="222"/>
      <c r="D203" s="223" t="s">
        <v>134</v>
      </c>
      <c r="E203" s="224" t="s">
        <v>21</v>
      </c>
      <c r="F203" s="225" t="s">
        <v>157</v>
      </c>
      <c r="G203" s="222"/>
      <c r="H203" s="226">
        <v>610</v>
      </c>
      <c r="I203" s="227"/>
      <c r="J203" s="222"/>
      <c r="K203" s="222"/>
      <c r="L203" s="228"/>
      <c r="M203" s="229"/>
      <c r="N203" s="230"/>
      <c r="O203" s="230"/>
      <c r="P203" s="230"/>
      <c r="Q203" s="230"/>
      <c r="R203" s="230"/>
      <c r="S203" s="230"/>
      <c r="T203" s="23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2" t="s">
        <v>134</v>
      </c>
      <c r="AU203" s="232" t="s">
        <v>84</v>
      </c>
      <c r="AV203" s="13" t="s">
        <v>84</v>
      </c>
      <c r="AW203" s="13" t="s">
        <v>34</v>
      </c>
      <c r="AX203" s="13" t="s">
        <v>82</v>
      </c>
      <c r="AY203" s="232" t="s">
        <v>126</v>
      </c>
    </row>
    <row r="204" s="2" customFormat="1" ht="37.8" customHeight="1">
      <c r="A204" s="40"/>
      <c r="B204" s="41"/>
      <c r="C204" s="207" t="s">
        <v>366</v>
      </c>
      <c r="D204" s="207" t="s">
        <v>128</v>
      </c>
      <c r="E204" s="208" t="s">
        <v>367</v>
      </c>
      <c r="F204" s="209" t="s">
        <v>368</v>
      </c>
      <c r="G204" s="210" t="s">
        <v>192</v>
      </c>
      <c r="H204" s="211">
        <v>413.93000000000001</v>
      </c>
      <c r="I204" s="212"/>
      <c r="J204" s="213">
        <f>ROUND(I204*H204,2)</f>
        <v>0</v>
      </c>
      <c r="K204" s="214"/>
      <c r="L204" s="46"/>
      <c r="M204" s="215" t="s">
        <v>21</v>
      </c>
      <c r="N204" s="216" t="s">
        <v>45</v>
      </c>
      <c r="O204" s="86"/>
      <c r="P204" s="217">
        <f>O204*H204</f>
        <v>0</v>
      </c>
      <c r="Q204" s="217">
        <v>0</v>
      </c>
      <c r="R204" s="217">
        <f>Q204*H204</f>
        <v>0</v>
      </c>
      <c r="S204" s="217">
        <v>0</v>
      </c>
      <c r="T204" s="218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9" t="s">
        <v>132</v>
      </c>
      <c r="AT204" s="219" t="s">
        <v>128</v>
      </c>
      <c r="AU204" s="219" t="s">
        <v>84</v>
      </c>
      <c r="AY204" s="19" t="s">
        <v>126</v>
      </c>
      <c r="BE204" s="220">
        <f>IF(N204="základní",J204,0)</f>
        <v>0</v>
      </c>
      <c r="BF204" s="220">
        <f>IF(N204="snížená",J204,0)</f>
        <v>0</v>
      </c>
      <c r="BG204" s="220">
        <f>IF(N204="zákl. přenesená",J204,0)</f>
        <v>0</v>
      </c>
      <c r="BH204" s="220">
        <f>IF(N204="sníž. přenesená",J204,0)</f>
        <v>0</v>
      </c>
      <c r="BI204" s="220">
        <f>IF(N204="nulová",J204,0)</f>
        <v>0</v>
      </c>
      <c r="BJ204" s="19" t="s">
        <v>82</v>
      </c>
      <c r="BK204" s="220">
        <f>ROUND(I204*H204,2)</f>
        <v>0</v>
      </c>
      <c r="BL204" s="19" t="s">
        <v>132</v>
      </c>
      <c r="BM204" s="219" t="s">
        <v>369</v>
      </c>
    </row>
    <row r="205" s="2" customFormat="1">
      <c r="A205" s="40"/>
      <c r="B205" s="41"/>
      <c r="C205" s="42"/>
      <c r="D205" s="223" t="s">
        <v>171</v>
      </c>
      <c r="E205" s="42"/>
      <c r="F205" s="233" t="s">
        <v>370</v>
      </c>
      <c r="G205" s="42"/>
      <c r="H205" s="42"/>
      <c r="I205" s="234"/>
      <c r="J205" s="42"/>
      <c r="K205" s="42"/>
      <c r="L205" s="46"/>
      <c r="M205" s="235"/>
      <c r="N205" s="236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171</v>
      </c>
      <c r="AU205" s="19" t="s">
        <v>84</v>
      </c>
    </row>
    <row r="206" s="13" customFormat="1">
      <c r="A206" s="13"/>
      <c r="B206" s="221"/>
      <c r="C206" s="222"/>
      <c r="D206" s="223" t="s">
        <v>134</v>
      </c>
      <c r="E206" s="224" t="s">
        <v>21</v>
      </c>
      <c r="F206" s="225" t="s">
        <v>371</v>
      </c>
      <c r="G206" s="222"/>
      <c r="H206" s="226">
        <v>393.32999999999998</v>
      </c>
      <c r="I206" s="227"/>
      <c r="J206" s="222"/>
      <c r="K206" s="222"/>
      <c r="L206" s="228"/>
      <c r="M206" s="229"/>
      <c r="N206" s="230"/>
      <c r="O206" s="230"/>
      <c r="P206" s="230"/>
      <c r="Q206" s="230"/>
      <c r="R206" s="230"/>
      <c r="S206" s="230"/>
      <c r="T206" s="23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2" t="s">
        <v>134</v>
      </c>
      <c r="AU206" s="232" t="s">
        <v>84</v>
      </c>
      <c r="AV206" s="13" t="s">
        <v>84</v>
      </c>
      <c r="AW206" s="13" t="s">
        <v>34</v>
      </c>
      <c r="AX206" s="13" t="s">
        <v>74</v>
      </c>
      <c r="AY206" s="232" t="s">
        <v>126</v>
      </c>
    </row>
    <row r="207" s="14" customFormat="1">
      <c r="A207" s="14"/>
      <c r="B207" s="237"/>
      <c r="C207" s="238"/>
      <c r="D207" s="223" t="s">
        <v>134</v>
      </c>
      <c r="E207" s="239" t="s">
        <v>21</v>
      </c>
      <c r="F207" s="240" t="s">
        <v>372</v>
      </c>
      <c r="G207" s="238"/>
      <c r="H207" s="239" t="s">
        <v>21</v>
      </c>
      <c r="I207" s="241"/>
      <c r="J207" s="238"/>
      <c r="K207" s="238"/>
      <c r="L207" s="242"/>
      <c r="M207" s="243"/>
      <c r="N207" s="244"/>
      <c r="O207" s="244"/>
      <c r="P207" s="244"/>
      <c r="Q207" s="244"/>
      <c r="R207" s="244"/>
      <c r="S207" s="244"/>
      <c r="T207" s="24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6" t="s">
        <v>134</v>
      </c>
      <c r="AU207" s="246" t="s">
        <v>84</v>
      </c>
      <c r="AV207" s="14" t="s">
        <v>82</v>
      </c>
      <c r="AW207" s="14" t="s">
        <v>34</v>
      </c>
      <c r="AX207" s="14" t="s">
        <v>74</v>
      </c>
      <c r="AY207" s="246" t="s">
        <v>126</v>
      </c>
    </row>
    <row r="208" s="13" customFormat="1">
      <c r="A208" s="13"/>
      <c r="B208" s="221"/>
      <c r="C208" s="222"/>
      <c r="D208" s="223" t="s">
        <v>134</v>
      </c>
      <c r="E208" s="224" t="s">
        <v>21</v>
      </c>
      <c r="F208" s="225" t="s">
        <v>373</v>
      </c>
      <c r="G208" s="222"/>
      <c r="H208" s="226">
        <v>20.600000000000001</v>
      </c>
      <c r="I208" s="227"/>
      <c r="J208" s="222"/>
      <c r="K208" s="222"/>
      <c r="L208" s="228"/>
      <c r="M208" s="229"/>
      <c r="N208" s="230"/>
      <c r="O208" s="230"/>
      <c r="P208" s="230"/>
      <c r="Q208" s="230"/>
      <c r="R208" s="230"/>
      <c r="S208" s="230"/>
      <c r="T208" s="23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2" t="s">
        <v>134</v>
      </c>
      <c r="AU208" s="232" t="s">
        <v>84</v>
      </c>
      <c r="AV208" s="13" t="s">
        <v>84</v>
      </c>
      <c r="AW208" s="13" t="s">
        <v>34</v>
      </c>
      <c r="AX208" s="13" t="s">
        <v>74</v>
      </c>
      <c r="AY208" s="232" t="s">
        <v>126</v>
      </c>
    </row>
    <row r="209" s="15" customFormat="1">
      <c r="A209" s="15"/>
      <c r="B209" s="247"/>
      <c r="C209" s="248"/>
      <c r="D209" s="223" t="s">
        <v>134</v>
      </c>
      <c r="E209" s="249" t="s">
        <v>21</v>
      </c>
      <c r="F209" s="250" t="s">
        <v>197</v>
      </c>
      <c r="G209" s="248"/>
      <c r="H209" s="251">
        <v>413.93000000000001</v>
      </c>
      <c r="I209" s="252"/>
      <c r="J209" s="248"/>
      <c r="K209" s="248"/>
      <c r="L209" s="253"/>
      <c r="M209" s="254"/>
      <c r="N209" s="255"/>
      <c r="O209" s="255"/>
      <c r="P209" s="255"/>
      <c r="Q209" s="255"/>
      <c r="R209" s="255"/>
      <c r="S209" s="255"/>
      <c r="T209" s="256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57" t="s">
        <v>134</v>
      </c>
      <c r="AU209" s="257" t="s">
        <v>84</v>
      </c>
      <c r="AV209" s="15" t="s">
        <v>132</v>
      </c>
      <c r="AW209" s="15" t="s">
        <v>34</v>
      </c>
      <c r="AX209" s="15" t="s">
        <v>82</v>
      </c>
      <c r="AY209" s="257" t="s">
        <v>126</v>
      </c>
    </row>
    <row r="210" s="2" customFormat="1" ht="16.5" customHeight="1">
      <c r="A210" s="40"/>
      <c r="B210" s="41"/>
      <c r="C210" s="207" t="s">
        <v>374</v>
      </c>
      <c r="D210" s="207" t="s">
        <v>128</v>
      </c>
      <c r="E210" s="208" t="s">
        <v>375</v>
      </c>
      <c r="F210" s="209" t="s">
        <v>376</v>
      </c>
      <c r="G210" s="210" t="s">
        <v>131</v>
      </c>
      <c r="H210" s="211">
        <v>596.39999999999998</v>
      </c>
      <c r="I210" s="212"/>
      <c r="J210" s="213">
        <f>ROUND(I210*H210,2)</f>
        <v>0</v>
      </c>
      <c r="K210" s="214"/>
      <c r="L210" s="46"/>
      <c r="M210" s="215" t="s">
        <v>21</v>
      </c>
      <c r="N210" s="216" t="s">
        <v>45</v>
      </c>
      <c r="O210" s="86"/>
      <c r="P210" s="217">
        <f>O210*H210</f>
        <v>0</v>
      </c>
      <c r="Q210" s="217">
        <v>0</v>
      </c>
      <c r="R210" s="217">
        <f>Q210*H210</f>
        <v>0</v>
      </c>
      <c r="S210" s="217">
        <v>0</v>
      </c>
      <c r="T210" s="218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9" t="s">
        <v>132</v>
      </c>
      <c r="AT210" s="219" t="s">
        <v>128</v>
      </c>
      <c r="AU210" s="219" t="s">
        <v>84</v>
      </c>
      <c r="AY210" s="19" t="s">
        <v>126</v>
      </c>
      <c r="BE210" s="220">
        <f>IF(N210="základní",J210,0)</f>
        <v>0</v>
      </c>
      <c r="BF210" s="220">
        <f>IF(N210="snížená",J210,0)</f>
        <v>0</v>
      </c>
      <c r="BG210" s="220">
        <f>IF(N210="zákl. přenesená",J210,0)</f>
        <v>0</v>
      </c>
      <c r="BH210" s="220">
        <f>IF(N210="sníž. přenesená",J210,0)</f>
        <v>0</v>
      </c>
      <c r="BI210" s="220">
        <f>IF(N210="nulová",J210,0)</f>
        <v>0</v>
      </c>
      <c r="BJ210" s="19" t="s">
        <v>82</v>
      </c>
      <c r="BK210" s="220">
        <f>ROUND(I210*H210,2)</f>
        <v>0</v>
      </c>
      <c r="BL210" s="19" t="s">
        <v>132</v>
      </c>
      <c r="BM210" s="219" t="s">
        <v>377</v>
      </c>
    </row>
    <row r="211" s="13" customFormat="1">
      <c r="A211" s="13"/>
      <c r="B211" s="221"/>
      <c r="C211" s="222"/>
      <c r="D211" s="223" t="s">
        <v>134</v>
      </c>
      <c r="E211" s="224" t="s">
        <v>21</v>
      </c>
      <c r="F211" s="225" t="s">
        <v>378</v>
      </c>
      <c r="G211" s="222"/>
      <c r="H211" s="226">
        <v>596.39999999999998</v>
      </c>
      <c r="I211" s="227"/>
      <c r="J211" s="222"/>
      <c r="K211" s="222"/>
      <c r="L211" s="228"/>
      <c r="M211" s="229"/>
      <c r="N211" s="230"/>
      <c r="O211" s="230"/>
      <c r="P211" s="230"/>
      <c r="Q211" s="230"/>
      <c r="R211" s="230"/>
      <c r="S211" s="230"/>
      <c r="T211" s="23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2" t="s">
        <v>134</v>
      </c>
      <c r="AU211" s="232" t="s">
        <v>84</v>
      </c>
      <c r="AV211" s="13" t="s">
        <v>84</v>
      </c>
      <c r="AW211" s="13" t="s">
        <v>34</v>
      </c>
      <c r="AX211" s="13" t="s">
        <v>82</v>
      </c>
      <c r="AY211" s="232" t="s">
        <v>126</v>
      </c>
    </row>
    <row r="212" s="2" customFormat="1" ht="16.5" customHeight="1">
      <c r="A212" s="40"/>
      <c r="B212" s="41"/>
      <c r="C212" s="207" t="s">
        <v>379</v>
      </c>
      <c r="D212" s="207" t="s">
        <v>128</v>
      </c>
      <c r="E212" s="208" t="s">
        <v>380</v>
      </c>
      <c r="F212" s="209" t="s">
        <v>381</v>
      </c>
      <c r="G212" s="210" t="s">
        <v>131</v>
      </c>
      <c r="H212" s="211">
        <v>1921.0999999999999</v>
      </c>
      <c r="I212" s="212"/>
      <c r="J212" s="213">
        <f>ROUND(I212*H212,2)</f>
        <v>0</v>
      </c>
      <c r="K212" s="214"/>
      <c r="L212" s="46"/>
      <c r="M212" s="215" t="s">
        <v>21</v>
      </c>
      <c r="N212" s="216" t="s">
        <v>45</v>
      </c>
      <c r="O212" s="86"/>
      <c r="P212" s="217">
        <f>O212*H212</f>
        <v>0</v>
      </c>
      <c r="Q212" s="217">
        <v>0</v>
      </c>
      <c r="R212" s="217">
        <f>Q212*H212</f>
        <v>0</v>
      </c>
      <c r="S212" s="217">
        <v>0</v>
      </c>
      <c r="T212" s="218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9" t="s">
        <v>132</v>
      </c>
      <c r="AT212" s="219" t="s">
        <v>128</v>
      </c>
      <c r="AU212" s="219" t="s">
        <v>84</v>
      </c>
      <c r="AY212" s="19" t="s">
        <v>126</v>
      </c>
      <c r="BE212" s="220">
        <f>IF(N212="základní",J212,0)</f>
        <v>0</v>
      </c>
      <c r="BF212" s="220">
        <f>IF(N212="snížená",J212,0)</f>
        <v>0</v>
      </c>
      <c r="BG212" s="220">
        <f>IF(N212="zákl. přenesená",J212,0)</f>
        <v>0</v>
      </c>
      <c r="BH212" s="220">
        <f>IF(N212="sníž. přenesená",J212,0)</f>
        <v>0</v>
      </c>
      <c r="BI212" s="220">
        <f>IF(N212="nulová",J212,0)</f>
        <v>0</v>
      </c>
      <c r="BJ212" s="19" t="s">
        <v>82</v>
      </c>
      <c r="BK212" s="220">
        <f>ROUND(I212*H212,2)</f>
        <v>0</v>
      </c>
      <c r="BL212" s="19" t="s">
        <v>132</v>
      </c>
      <c r="BM212" s="219" t="s">
        <v>382</v>
      </c>
    </row>
    <row r="213" s="13" customFormat="1">
      <c r="A213" s="13"/>
      <c r="B213" s="221"/>
      <c r="C213" s="222"/>
      <c r="D213" s="223" t="s">
        <v>134</v>
      </c>
      <c r="E213" s="224" t="s">
        <v>21</v>
      </c>
      <c r="F213" s="225" t="s">
        <v>383</v>
      </c>
      <c r="G213" s="222"/>
      <c r="H213" s="226">
        <v>1921.0999999999999</v>
      </c>
      <c r="I213" s="227"/>
      <c r="J213" s="222"/>
      <c r="K213" s="222"/>
      <c r="L213" s="228"/>
      <c r="M213" s="229"/>
      <c r="N213" s="230"/>
      <c r="O213" s="230"/>
      <c r="P213" s="230"/>
      <c r="Q213" s="230"/>
      <c r="R213" s="230"/>
      <c r="S213" s="230"/>
      <c r="T213" s="23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2" t="s">
        <v>134</v>
      </c>
      <c r="AU213" s="232" t="s">
        <v>84</v>
      </c>
      <c r="AV213" s="13" t="s">
        <v>84</v>
      </c>
      <c r="AW213" s="13" t="s">
        <v>34</v>
      </c>
      <c r="AX213" s="13" t="s">
        <v>82</v>
      </c>
      <c r="AY213" s="232" t="s">
        <v>126</v>
      </c>
    </row>
    <row r="214" s="2" customFormat="1" ht="16.5" customHeight="1">
      <c r="A214" s="40"/>
      <c r="B214" s="41"/>
      <c r="C214" s="207" t="s">
        <v>384</v>
      </c>
      <c r="D214" s="207" t="s">
        <v>128</v>
      </c>
      <c r="E214" s="208" t="s">
        <v>385</v>
      </c>
      <c r="F214" s="209" t="s">
        <v>386</v>
      </c>
      <c r="G214" s="210" t="s">
        <v>131</v>
      </c>
      <c r="H214" s="211">
        <v>21.600000000000001</v>
      </c>
      <c r="I214" s="212"/>
      <c r="J214" s="213">
        <f>ROUND(I214*H214,2)</f>
        <v>0</v>
      </c>
      <c r="K214" s="214"/>
      <c r="L214" s="46"/>
      <c r="M214" s="215" t="s">
        <v>21</v>
      </c>
      <c r="N214" s="216" t="s">
        <v>45</v>
      </c>
      <c r="O214" s="86"/>
      <c r="P214" s="217">
        <f>O214*H214</f>
        <v>0</v>
      </c>
      <c r="Q214" s="217">
        <v>0</v>
      </c>
      <c r="R214" s="217">
        <f>Q214*H214</f>
        <v>0</v>
      </c>
      <c r="S214" s="217">
        <v>0</v>
      </c>
      <c r="T214" s="218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9" t="s">
        <v>132</v>
      </c>
      <c r="AT214" s="219" t="s">
        <v>128</v>
      </c>
      <c r="AU214" s="219" t="s">
        <v>84</v>
      </c>
      <c r="AY214" s="19" t="s">
        <v>126</v>
      </c>
      <c r="BE214" s="220">
        <f>IF(N214="základní",J214,0)</f>
        <v>0</v>
      </c>
      <c r="BF214" s="220">
        <f>IF(N214="snížená",J214,0)</f>
        <v>0</v>
      </c>
      <c r="BG214" s="220">
        <f>IF(N214="zákl. přenesená",J214,0)</f>
        <v>0</v>
      </c>
      <c r="BH214" s="220">
        <f>IF(N214="sníž. přenesená",J214,0)</f>
        <v>0</v>
      </c>
      <c r="BI214" s="220">
        <f>IF(N214="nulová",J214,0)</f>
        <v>0</v>
      </c>
      <c r="BJ214" s="19" t="s">
        <v>82</v>
      </c>
      <c r="BK214" s="220">
        <f>ROUND(I214*H214,2)</f>
        <v>0</v>
      </c>
      <c r="BL214" s="19" t="s">
        <v>132</v>
      </c>
      <c r="BM214" s="219" t="s">
        <v>387</v>
      </c>
    </row>
    <row r="215" s="13" customFormat="1">
      <c r="A215" s="13"/>
      <c r="B215" s="221"/>
      <c r="C215" s="222"/>
      <c r="D215" s="223" t="s">
        <v>134</v>
      </c>
      <c r="E215" s="224" t="s">
        <v>21</v>
      </c>
      <c r="F215" s="225" t="s">
        <v>388</v>
      </c>
      <c r="G215" s="222"/>
      <c r="H215" s="226">
        <v>21.600000000000001</v>
      </c>
      <c r="I215" s="227"/>
      <c r="J215" s="222"/>
      <c r="K215" s="222"/>
      <c r="L215" s="228"/>
      <c r="M215" s="229"/>
      <c r="N215" s="230"/>
      <c r="O215" s="230"/>
      <c r="P215" s="230"/>
      <c r="Q215" s="230"/>
      <c r="R215" s="230"/>
      <c r="S215" s="230"/>
      <c r="T215" s="23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2" t="s">
        <v>134</v>
      </c>
      <c r="AU215" s="232" t="s">
        <v>84</v>
      </c>
      <c r="AV215" s="13" t="s">
        <v>84</v>
      </c>
      <c r="AW215" s="13" t="s">
        <v>34</v>
      </c>
      <c r="AX215" s="13" t="s">
        <v>82</v>
      </c>
      <c r="AY215" s="232" t="s">
        <v>126</v>
      </c>
    </row>
    <row r="216" s="2" customFormat="1" ht="24.15" customHeight="1">
      <c r="A216" s="40"/>
      <c r="B216" s="41"/>
      <c r="C216" s="207" t="s">
        <v>389</v>
      </c>
      <c r="D216" s="207" t="s">
        <v>128</v>
      </c>
      <c r="E216" s="208" t="s">
        <v>390</v>
      </c>
      <c r="F216" s="209" t="s">
        <v>391</v>
      </c>
      <c r="G216" s="210" t="s">
        <v>131</v>
      </c>
      <c r="H216" s="211">
        <v>1921.0999999999999</v>
      </c>
      <c r="I216" s="212"/>
      <c r="J216" s="213">
        <f>ROUND(I216*H216,2)</f>
        <v>0</v>
      </c>
      <c r="K216" s="214"/>
      <c r="L216" s="46"/>
      <c r="M216" s="215" t="s">
        <v>21</v>
      </c>
      <c r="N216" s="216" t="s">
        <v>45</v>
      </c>
      <c r="O216" s="86"/>
      <c r="P216" s="217">
        <f>O216*H216</f>
        <v>0</v>
      </c>
      <c r="Q216" s="217">
        <v>0</v>
      </c>
      <c r="R216" s="217">
        <f>Q216*H216</f>
        <v>0</v>
      </c>
      <c r="S216" s="217">
        <v>0</v>
      </c>
      <c r="T216" s="218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9" t="s">
        <v>132</v>
      </c>
      <c r="AT216" s="219" t="s">
        <v>128</v>
      </c>
      <c r="AU216" s="219" t="s">
        <v>84</v>
      </c>
      <c r="AY216" s="19" t="s">
        <v>126</v>
      </c>
      <c r="BE216" s="220">
        <f>IF(N216="základní",J216,0)</f>
        <v>0</v>
      </c>
      <c r="BF216" s="220">
        <f>IF(N216="snížená",J216,0)</f>
        <v>0</v>
      </c>
      <c r="BG216" s="220">
        <f>IF(N216="zákl. přenesená",J216,0)</f>
        <v>0</v>
      </c>
      <c r="BH216" s="220">
        <f>IF(N216="sníž. přenesená",J216,0)</f>
        <v>0</v>
      </c>
      <c r="BI216" s="220">
        <f>IF(N216="nulová",J216,0)</f>
        <v>0</v>
      </c>
      <c r="BJ216" s="19" t="s">
        <v>82</v>
      </c>
      <c r="BK216" s="220">
        <f>ROUND(I216*H216,2)</f>
        <v>0</v>
      </c>
      <c r="BL216" s="19" t="s">
        <v>132</v>
      </c>
      <c r="BM216" s="219" t="s">
        <v>392</v>
      </c>
    </row>
    <row r="217" s="13" customFormat="1">
      <c r="A217" s="13"/>
      <c r="B217" s="221"/>
      <c r="C217" s="222"/>
      <c r="D217" s="223" t="s">
        <v>134</v>
      </c>
      <c r="E217" s="224" t="s">
        <v>21</v>
      </c>
      <c r="F217" s="225" t="s">
        <v>383</v>
      </c>
      <c r="G217" s="222"/>
      <c r="H217" s="226">
        <v>1921.0999999999999</v>
      </c>
      <c r="I217" s="227"/>
      <c r="J217" s="222"/>
      <c r="K217" s="222"/>
      <c r="L217" s="228"/>
      <c r="M217" s="229"/>
      <c r="N217" s="230"/>
      <c r="O217" s="230"/>
      <c r="P217" s="230"/>
      <c r="Q217" s="230"/>
      <c r="R217" s="230"/>
      <c r="S217" s="230"/>
      <c r="T217" s="23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2" t="s">
        <v>134</v>
      </c>
      <c r="AU217" s="232" t="s">
        <v>84</v>
      </c>
      <c r="AV217" s="13" t="s">
        <v>84</v>
      </c>
      <c r="AW217" s="13" t="s">
        <v>34</v>
      </c>
      <c r="AX217" s="13" t="s">
        <v>82</v>
      </c>
      <c r="AY217" s="232" t="s">
        <v>126</v>
      </c>
    </row>
    <row r="218" s="2" customFormat="1" ht="33" customHeight="1">
      <c r="A218" s="40"/>
      <c r="B218" s="41"/>
      <c r="C218" s="207" t="s">
        <v>393</v>
      </c>
      <c r="D218" s="207" t="s">
        <v>128</v>
      </c>
      <c r="E218" s="208" t="s">
        <v>394</v>
      </c>
      <c r="F218" s="209" t="s">
        <v>395</v>
      </c>
      <c r="G218" s="210" t="s">
        <v>131</v>
      </c>
      <c r="H218" s="211">
        <v>2119</v>
      </c>
      <c r="I218" s="212"/>
      <c r="J218" s="213">
        <f>ROUND(I218*H218,2)</f>
        <v>0</v>
      </c>
      <c r="K218" s="214"/>
      <c r="L218" s="46"/>
      <c r="M218" s="215" t="s">
        <v>21</v>
      </c>
      <c r="N218" s="216" t="s">
        <v>45</v>
      </c>
      <c r="O218" s="86"/>
      <c r="P218" s="217">
        <f>O218*H218</f>
        <v>0</v>
      </c>
      <c r="Q218" s="217">
        <v>0.1837</v>
      </c>
      <c r="R218" s="217">
        <f>Q218*H218</f>
        <v>389.26030000000003</v>
      </c>
      <c r="S218" s="217">
        <v>0</v>
      </c>
      <c r="T218" s="218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9" t="s">
        <v>132</v>
      </c>
      <c r="AT218" s="219" t="s">
        <v>128</v>
      </c>
      <c r="AU218" s="219" t="s">
        <v>84</v>
      </c>
      <c r="AY218" s="19" t="s">
        <v>126</v>
      </c>
      <c r="BE218" s="220">
        <f>IF(N218="základní",J218,0)</f>
        <v>0</v>
      </c>
      <c r="BF218" s="220">
        <f>IF(N218="snížená",J218,0)</f>
        <v>0</v>
      </c>
      <c r="BG218" s="220">
        <f>IF(N218="zákl. přenesená",J218,0)</f>
        <v>0</v>
      </c>
      <c r="BH218" s="220">
        <f>IF(N218="sníž. přenesená",J218,0)</f>
        <v>0</v>
      </c>
      <c r="BI218" s="220">
        <f>IF(N218="nulová",J218,0)</f>
        <v>0</v>
      </c>
      <c r="BJ218" s="19" t="s">
        <v>82</v>
      </c>
      <c r="BK218" s="220">
        <f>ROUND(I218*H218,2)</f>
        <v>0</v>
      </c>
      <c r="BL218" s="19" t="s">
        <v>132</v>
      </c>
      <c r="BM218" s="219" t="s">
        <v>396</v>
      </c>
    </row>
    <row r="219" s="13" customFormat="1">
      <c r="A219" s="13"/>
      <c r="B219" s="221"/>
      <c r="C219" s="222"/>
      <c r="D219" s="223" t="s">
        <v>134</v>
      </c>
      <c r="E219" s="224" t="s">
        <v>21</v>
      </c>
      <c r="F219" s="225" t="s">
        <v>397</v>
      </c>
      <c r="G219" s="222"/>
      <c r="H219" s="226">
        <v>1913</v>
      </c>
      <c r="I219" s="227"/>
      <c r="J219" s="222"/>
      <c r="K219" s="222"/>
      <c r="L219" s="228"/>
      <c r="M219" s="229"/>
      <c r="N219" s="230"/>
      <c r="O219" s="230"/>
      <c r="P219" s="230"/>
      <c r="Q219" s="230"/>
      <c r="R219" s="230"/>
      <c r="S219" s="230"/>
      <c r="T219" s="23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2" t="s">
        <v>134</v>
      </c>
      <c r="AU219" s="232" t="s">
        <v>84</v>
      </c>
      <c r="AV219" s="13" t="s">
        <v>84</v>
      </c>
      <c r="AW219" s="13" t="s">
        <v>34</v>
      </c>
      <c r="AX219" s="13" t="s">
        <v>74</v>
      </c>
      <c r="AY219" s="232" t="s">
        <v>126</v>
      </c>
    </row>
    <row r="220" s="14" customFormat="1">
      <c r="A220" s="14"/>
      <c r="B220" s="237"/>
      <c r="C220" s="238"/>
      <c r="D220" s="223" t="s">
        <v>134</v>
      </c>
      <c r="E220" s="239" t="s">
        <v>21</v>
      </c>
      <c r="F220" s="240" t="s">
        <v>398</v>
      </c>
      <c r="G220" s="238"/>
      <c r="H220" s="239" t="s">
        <v>21</v>
      </c>
      <c r="I220" s="241"/>
      <c r="J220" s="238"/>
      <c r="K220" s="238"/>
      <c r="L220" s="242"/>
      <c r="M220" s="243"/>
      <c r="N220" s="244"/>
      <c r="O220" s="244"/>
      <c r="P220" s="244"/>
      <c r="Q220" s="244"/>
      <c r="R220" s="244"/>
      <c r="S220" s="244"/>
      <c r="T220" s="24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6" t="s">
        <v>134</v>
      </c>
      <c r="AU220" s="246" t="s">
        <v>84</v>
      </c>
      <c r="AV220" s="14" t="s">
        <v>82</v>
      </c>
      <c r="AW220" s="14" t="s">
        <v>34</v>
      </c>
      <c r="AX220" s="14" t="s">
        <v>74</v>
      </c>
      <c r="AY220" s="246" t="s">
        <v>126</v>
      </c>
    </row>
    <row r="221" s="13" customFormat="1">
      <c r="A221" s="13"/>
      <c r="B221" s="221"/>
      <c r="C221" s="222"/>
      <c r="D221" s="223" t="s">
        <v>134</v>
      </c>
      <c r="E221" s="224" t="s">
        <v>21</v>
      </c>
      <c r="F221" s="225" t="s">
        <v>148</v>
      </c>
      <c r="G221" s="222"/>
      <c r="H221" s="226">
        <v>206</v>
      </c>
      <c r="I221" s="227"/>
      <c r="J221" s="222"/>
      <c r="K221" s="222"/>
      <c r="L221" s="228"/>
      <c r="M221" s="229"/>
      <c r="N221" s="230"/>
      <c r="O221" s="230"/>
      <c r="P221" s="230"/>
      <c r="Q221" s="230"/>
      <c r="R221" s="230"/>
      <c r="S221" s="230"/>
      <c r="T221" s="23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2" t="s">
        <v>134</v>
      </c>
      <c r="AU221" s="232" t="s">
        <v>84</v>
      </c>
      <c r="AV221" s="13" t="s">
        <v>84</v>
      </c>
      <c r="AW221" s="13" t="s">
        <v>34</v>
      </c>
      <c r="AX221" s="13" t="s">
        <v>74</v>
      </c>
      <c r="AY221" s="232" t="s">
        <v>126</v>
      </c>
    </row>
    <row r="222" s="15" customFormat="1">
      <c r="A222" s="15"/>
      <c r="B222" s="247"/>
      <c r="C222" s="248"/>
      <c r="D222" s="223" t="s">
        <v>134</v>
      </c>
      <c r="E222" s="249" t="s">
        <v>21</v>
      </c>
      <c r="F222" s="250" t="s">
        <v>197</v>
      </c>
      <c r="G222" s="248"/>
      <c r="H222" s="251">
        <v>2119</v>
      </c>
      <c r="I222" s="252"/>
      <c r="J222" s="248"/>
      <c r="K222" s="248"/>
      <c r="L222" s="253"/>
      <c r="M222" s="254"/>
      <c r="N222" s="255"/>
      <c r="O222" s="255"/>
      <c r="P222" s="255"/>
      <c r="Q222" s="255"/>
      <c r="R222" s="255"/>
      <c r="S222" s="255"/>
      <c r="T222" s="256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57" t="s">
        <v>134</v>
      </c>
      <c r="AU222" s="257" t="s">
        <v>84</v>
      </c>
      <c r="AV222" s="15" t="s">
        <v>132</v>
      </c>
      <c r="AW222" s="15" t="s">
        <v>34</v>
      </c>
      <c r="AX222" s="15" t="s">
        <v>82</v>
      </c>
      <c r="AY222" s="257" t="s">
        <v>126</v>
      </c>
    </row>
    <row r="223" s="2" customFormat="1" ht="16.5" customHeight="1">
      <c r="A223" s="40"/>
      <c r="B223" s="41"/>
      <c r="C223" s="258" t="s">
        <v>399</v>
      </c>
      <c r="D223" s="258" t="s">
        <v>306</v>
      </c>
      <c r="E223" s="259" t="s">
        <v>400</v>
      </c>
      <c r="F223" s="260" t="s">
        <v>401</v>
      </c>
      <c r="G223" s="261" t="s">
        <v>131</v>
      </c>
      <c r="H223" s="262">
        <v>1913.162</v>
      </c>
      <c r="I223" s="263"/>
      <c r="J223" s="264">
        <f>ROUND(I223*H223,2)</f>
        <v>0</v>
      </c>
      <c r="K223" s="265"/>
      <c r="L223" s="266"/>
      <c r="M223" s="267" t="s">
        <v>21</v>
      </c>
      <c r="N223" s="268" t="s">
        <v>45</v>
      </c>
      <c r="O223" s="86"/>
      <c r="P223" s="217">
        <f>O223*H223</f>
        <v>0</v>
      </c>
      <c r="Q223" s="217">
        <v>0.222</v>
      </c>
      <c r="R223" s="217">
        <f>Q223*H223</f>
        <v>424.72196400000001</v>
      </c>
      <c r="S223" s="217">
        <v>0</v>
      </c>
      <c r="T223" s="218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9" t="s">
        <v>163</v>
      </c>
      <c r="AT223" s="219" t="s">
        <v>306</v>
      </c>
      <c r="AU223" s="219" t="s">
        <v>84</v>
      </c>
      <c r="AY223" s="19" t="s">
        <v>126</v>
      </c>
      <c r="BE223" s="220">
        <f>IF(N223="základní",J223,0)</f>
        <v>0</v>
      </c>
      <c r="BF223" s="220">
        <f>IF(N223="snížená",J223,0)</f>
        <v>0</v>
      </c>
      <c r="BG223" s="220">
        <f>IF(N223="zákl. přenesená",J223,0)</f>
        <v>0</v>
      </c>
      <c r="BH223" s="220">
        <f>IF(N223="sníž. přenesená",J223,0)</f>
        <v>0</v>
      </c>
      <c r="BI223" s="220">
        <f>IF(N223="nulová",J223,0)</f>
        <v>0</v>
      </c>
      <c r="BJ223" s="19" t="s">
        <v>82</v>
      </c>
      <c r="BK223" s="220">
        <f>ROUND(I223*H223,2)</f>
        <v>0</v>
      </c>
      <c r="BL223" s="19" t="s">
        <v>132</v>
      </c>
      <c r="BM223" s="219" t="s">
        <v>402</v>
      </c>
    </row>
    <row r="224" s="13" customFormat="1">
      <c r="A224" s="13"/>
      <c r="B224" s="221"/>
      <c r="C224" s="222"/>
      <c r="D224" s="223" t="s">
        <v>134</v>
      </c>
      <c r="E224" s="224" t="s">
        <v>21</v>
      </c>
      <c r="F224" s="225" t="s">
        <v>403</v>
      </c>
      <c r="G224" s="222"/>
      <c r="H224" s="226">
        <v>1890.72</v>
      </c>
      <c r="I224" s="227"/>
      <c r="J224" s="222"/>
      <c r="K224" s="222"/>
      <c r="L224" s="228"/>
      <c r="M224" s="229"/>
      <c r="N224" s="230"/>
      <c r="O224" s="230"/>
      <c r="P224" s="230"/>
      <c r="Q224" s="230"/>
      <c r="R224" s="230"/>
      <c r="S224" s="230"/>
      <c r="T224" s="23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2" t="s">
        <v>134</v>
      </c>
      <c r="AU224" s="232" t="s">
        <v>84</v>
      </c>
      <c r="AV224" s="13" t="s">
        <v>84</v>
      </c>
      <c r="AW224" s="13" t="s">
        <v>34</v>
      </c>
      <c r="AX224" s="13" t="s">
        <v>74</v>
      </c>
      <c r="AY224" s="232" t="s">
        <v>126</v>
      </c>
    </row>
    <row r="225" s="14" customFormat="1">
      <c r="A225" s="14"/>
      <c r="B225" s="237"/>
      <c r="C225" s="238"/>
      <c r="D225" s="223" t="s">
        <v>134</v>
      </c>
      <c r="E225" s="239" t="s">
        <v>21</v>
      </c>
      <c r="F225" s="240" t="s">
        <v>404</v>
      </c>
      <c r="G225" s="238"/>
      <c r="H225" s="239" t="s">
        <v>21</v>
      </c>
      <c r="I225" s="241"/>
      <c r="J225" s="238"/>
      <c r="K225" s="238"/>
      <c r="L225" s="242"/>
      <c r="M225" s="243"/>
      <c r="N225" s="244"/>
      <c r="O225" s="244"/>
      <c r="P225" s="244"/>
      <c r="Q225" s="244"/>
      <c r="R225" s="244"/>
      <c r="S225" s="244"/>
      <c r="T225" s="24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6" t="s">
        <v>134</v>
      </c>
      <c r="AU225" s="246" t="s">
        <v>84</v>
      </c>
      <c r="AV225" s="14" t="s">
        <v>82</v>
      </c>
      <c r="AW225" s="14" t="s">
        <v>34</v>
      </c>
      <c r="AX225" s="14" t="s">
        <v>74</v>
      </c>
      <c r="AY225" s="246" t="s">
        <v>126</v>
      </c>
    </row>
    <row r="226" s="13" customFormat="1">
      <c r="A226" s="13"/>
      <c r="B226" s="221"/>
      <c r="C226" s="222"/>
      <c r="D226" s="223" t="s">
        <v>134</v>
      </c>
      <c r="E226" s="224" t="s">
        <v>21</v>
      </c>
      <c r="F226" s="225" t="s">
        <v>405</v>
      </c>
      <c r="G226" s="222"/>
      <c r="H226" s="226">
        <v>3.5</v>
      </c>
      <c r="I226" s="227"/>
      <c r="J226" s="222"/>
      <c r="K226" s="222"/>
      <c r="L226" s="228"/>
      <c r="M226" s="229"/>
      <c r="N226" s="230"/>
      <c r="O226" s="230"/>
      <c r="P226" s="230"/>
      <c r="Q226" s="230"/>
      <c r="R226" s="230"/>
      <c r="S226" s="230"/>
      <c r="T226" s="23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2" t="s">
        <v>134</v>
      </c>
      <c r="AU226" s="232" t="s">
        <v>84</v>
      </c>
      <c r="AV226" s="13" t="s">
        <v>84</v>
      </c>
      <c r="AW226" s="13" t="s">
        <v>34</v>
      </c>
      <c r="AX226" s="13" t="s">
        <v>74</v>
      </c>
      <c r="AY226" s="232" t="s">
        <v>126</v>
      </c>
    </row>
    <row r="227" s="15" customFormat="1">
      <c r="A227" s="15"/>
      <c r="B227" s="247"/>
      <c r="C227" s="248"/>
      <c r="D227" s="223" t="s">
        <v>134</v>
      </c>
      <c r="E227" s="249" t="s">
        <v>21</v>
      </c>
      <c r="F227" s="250" t="s">
        <v>197</v>
      </c>
      <c r="G227" s="248"/>
      <c r="H227" s="251">
        <v>1894.22</v>
      </c>
      <c r="I227" s="252"/>
      <c r="J227" s="248"/>
      <c r="K227" s="248"/>
      <c r="L227" s="253"/>
      <c r="M227" s="254"/>
      <c r="N227" s="255"/>
      <c r="O227" s="255"/>
      <c r="P227" s="255"/>
      <c r="Q227" s="255"/>
      <c r="R227" s="255"/>
      <c r="S227" s="255"/>
      <c r="T227" s="256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57" t="s">
        <v>134</v>
      </c>
      <c r="AU227" s="257" t="s">
        <v>84</v>
      </c>
      <c r="AV227" s="15" t="s">
        <v>132</v>
      </c>
      <c r="AW227" s="15" t="s">
        <v>34</v>
      </c>
      <c r="AX227" s="15" t="s">
        <v>82</v>
      </c>
      <c r="AY227" s="257" t="s">
        <v>126</v>
      </c>
    </row>
    <row r="228" s="13" customFormat="1">
      <c r="A228" s="13"/>
      <c r="B228" s="221"/>
      <c r="C228" s="222"/>
      <c r="D228" s="223" t="s">
        <v>134</v>
      </c>
      <c r="E228" s="222"/>
      <c r="F228" s="225" t="s">
        <v>406</v>
      </c>
      <c r="G228" s="222"/>
      <c r="H228" s="226">
        <v>1913.162</v>
      </c>
      <c r="I228" s="227"/>
      <c r="J228" s="222"/>
      <c r="K228" s="222"/>
      <c r="L228" s="228"/>
      <c r="M228" s="229"/>
      <c r="N228" s="230"/>
      <c r="O228" s="230"/>
      <c r="P228" s="230"/>
      <c r="Q228" s="230"/>
      <c r="R228" s="230"/>
      <c r="S228" s="230"/>
      <c r="T228" s="23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2" t="s">
        <v>134</v>
      </c>
      <c r="AU228" s="232" t="s">
        <v>84</v>
      </c>
      <c r="AV228" s="13" t="s">
        <v>84</v>
      </c>
      <c r="AW228" s="13" t="s">
        <v>4</v>
      </c>
      <c r="AX228" s="13" t="s">
        <v>82</v>
      </c>
      <c r="AY228" s="232" t="s">
        <v>126</v>
      </c>
    </row>
    <row r="229" s="2" customFormat="1" ht="33" customHeight="1">
      <c r="A229" s="40"/>
      <c r="B229" s="41"/>
      <c r="C229" s="207" t="s">
        <v>407</v>
      </c>
      <c r="D229" s="207" t="s">
        <v>128</v>
      </c>
      <c r="E229" s="208" t="s">
        <v>408</v>
      </c>
      <c r="F229" s="209" t="s">
        <v>409</v>
      </c>
      <c r="G229" s="210" t="s">
        <v>131</v>
      </c>
      <c r="H229" s="211">
        <v>568</v>
      </c>
      <c r="I229" s="212"/>
      <c r="J229" s="213">
        <f>ROUND(I229*H229,2)</f>
        <v>0</v>
      </c>
      <c r="K229" s="214"/>
      <c r="L229" s="46"/>
      <c r="M229" s="215" t="s">
        <v>21</v>
      </c>
      <c r="N229" s="216" t="s">
        <v>45</v>
      </c>
      <c r="O229" s="86"/>
      <c r="P229" s="217">
        <f>O229*H229</f>
        <v>0</v>
      </c>
      <c r="Q229" s="217">
        <v>0.16700000000000001</v>
      </c>
      <c r="R229" s="217">
        <f>Q229*H229</f>
        <v>94.856000000000009</v>
      </c>
      <c r="S229" s="217">
        <v>0</v>
      </c>
      <c r="T229" s="218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9" t="s">
        <v>132</v>
      </c>
      <c r="AT229" s="219" t="s">
        <v>128</v>
      </c>
      <c r="AU229" s="219" t="s">
        <v>84</v>
      </c>
      <c r="AY229" s="19" t="s">
        <v>126</v>
      </c>
      <c r="BE229" s="220">
        <f>IF(N229="základní",J229,0)</f>
        <v>0</v>
      </c>
      <c r="BF229" s="220">
        <f>IF(N229="snížená",J229,0)</f>
        <v>0</v>
      </c>
      <c r="BG229" s="220">
        <f>IF(N229="zákl. přenesená",J229,0)</f>
        <v>0</v>
      </c>
      <c r="BH229" s="220">
        <f>IF(N229="sníž. přenesená",J229,0)</f>
        <v>0</v>
      </c>
      <c r="BI229" s="220">
        <f>IF(N229="nulová",J229,0)</f>
        <v>0</v>
      </c>
      <c r="BJ229" s="19" t="s">
        <v>82</v>
      </c>
      <c r="BK229" s="220">
        <f>ROUND(I229*H229,2)</f>
        <v>0</v>
      </c>
      <c r="BL229" s="19" t="s">
        <v>132</v>
      </c>
      <c r="BM229" s="219" t="s">
        <v>410</v>
      </c>
    </row>
    <row r="230" s="13" customFormat="1">
      <c r="A230" s="13"/>
      <c r="B230" s="221"/>
      <c r="C230" s="222"/>
      <c r="D230" s="223" t="s">
        <v>134</v>
      </c>
      <c r="E230" s="224" t="s">
        <v>21</v>
      </c>
      <c r="F230" s="225" t="s">
        <v>411</v>
      </c>
      <c r="G230" s="222"/>
      <c r="H230" s="226">
        <v>568</v>
      </c>
      <c r="I230" s="227"/>
      <c r="J230" s="222"/>
      <c r="K230" s="222"/>
      <c r="L230" s="228"/>
      <c r="M230" s="229"/>
      <c r="N230" s="230"/>
      <c r="O230" s="230"/>
      <c r="P230" s="230"/>
      <c r="Q230" s="230"/>
      <c r="R230" s="230"/>
      <c r="S230" s="230"/>
      <c r="T230" s="23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2" t="s">
        <v>134</v>
      </c>
      <c r="AU230" s="232" t="s">
        <v>84</v>
      </c>
      <c r="AV230" s="13" t="s">
        <v>84</v>
      </c>
      <c r="AW230" s="13" t="s">
        <v>34</v>
      </c>
      <c r="AX230" s="13" t="s">
        <v>82</v>
      </c>
      <c r="AY230" s="232" t="s">
        <v>126</v>
      </c>
    </row>
    <row r="231" s="2" customFormat="1" ht="16.5" customHeight="1">
      <c r="A231" s="40"/>
      <c r="B231" s="41"/>
      <c r="C231" s="258" t="s">
        <v>412</v>
      </c>
      <c r="D231" s="258" t="s">
        <v>306</v>
      </c>
      <c r="E231" s="259" t="s">
        <v>413</v>
      </c>
      <c r="F231" s="260" t="s">
        <v>414</v>
      </c>
      <c r="G231" s="261" t="s">
        <v>131</v>
      </c>
      <c r="H231" s="262">
        <v>568.65999999999997</v>
      </c>
      <c r="I231" s="263"/>
      <c r="J231" s="264">
        <f>ROUND(I231*H231,2)</f>
        <v>0</v>
      </c>
      <c r="K231" s="265"/>
      <c r="L231" s="266"/>
      <c r="M231" s="267" t="s">
        <v>21</v>
      </c>
      <c r="N231" s="268" t="s">
        <v>45</v>
      </c>
      <c r="O231" s="86"/>
      <c r="P231" s="217">
        <f>O231*H231</f>
        <v>0</v>
      </c>
      <c r="Q231" s="217">
        <v>0.11799999999999999</v>
      </c>
      <c r="R231" s="217">
        <f>Q231*H231</f>
        <v>67.101879999999994</v>
      </c>
      <c r="S231" s="217">
        <v>0</v>
      </c>
      <c r="T231" s="218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9" t="s">
        <v>163</v>
      </c>
      <c r="AT231" s="219" t="s">
        <v>306</v>
      </c>
      <c r="AU231" s="219" t="s">
        <v>84</v>
      </c>
      <c r="AY231" s="19" t="s">
        <v>126</v>
      </c>
      <c r="BE231" s="220">
        <f>IF(N231="základní",J231,0)</f>
        <v>0</v>
      </c>
      <c r="BF231" s="220">
        <f>IF(N231="snížená",J231,0)</f>
        <v>0</v>
      </c>
      <c r="BG231" s="220">
        <f>IF(N231="zákl. přenesená",J231,0)</f>
        <v>0</v>
      </c>
      <c r="BH231" s="220">
        <f>IF(N231="sníž. přenesená",J231,0)</f>
        <v>0</v>
      </c>
      <c r="BI231" s="220">
        <f>IF(N231="nulová",J231,0)</f>
        <v>0</v>
      </c>
      <c r="BJ231" s="19" t="s">
        <v>82</v>
      </c>
      <c r="BK231" s="220">
        <f>ROUND(I231*H231,2)</f>
        <v>0</v>
      </c>
      <c r="BL231" s="19" t="s">
        <v>132</v>
      </c>
      <c r="BM231" s="219" t="s">
        <v>415</v>
      </c>
    </row>
    <row r="232" s="13" customFormat="1">
      <c r="A232" s="13"/>
      <c r="B232" s="221"/>
      <c r="C232" s="222"/>
      <c r="D232" s="223" t="s">
        <v>134</v>
      </c>
      <c r="E232" s="224" t="s">
        <v>21</v>
      </c>
      <c r="F232" s="225" t="s">
        <v>416</v>
      </c>
      <c r="G232" s="222"/>
      <c r="H232" s="226">
        <v>563.02999999999997</v>
      </c>
      <c r="I232" s="227"/>
      <c r="J232" s="222"/>
      <c r="K232" s="222"/>
      <c r="L232" s="228"/>
      <c r="M232" s="229"/>
      <c r="N232" s="230"/>
      <c r="O232" s="230"/>
      <c r="P232" s="230"/>
      <c r="Q232" s="230"/>
      <c r="R232" s="230"/>
      <c r="S232" s="230"/>
      <c r="T232" s="23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2" t="s">
        <v>134</v>
      </c>
      <c r="AU232" s="232" t="s">
        <v>84</v>
      </c>
      <c r="AV232" s="13" t="s">
        <v>84</v>
      </c>
      <c r="AW232" s="13" t="s">
        <v>34</v>
      </c>
      <c r="AX232" s="13" t="s">
        <v>82</v>
      </c>
      <c r="AY232" s="232" t="s">
        <v>126</v>
      </c>
    </row>
    <row r="233" s="13" customFormat="1">
      <c r="A233" s="13"/>
      <c r="B233" s="221"/>
      <c r="C233" s="222"/>
      <c r="D233" s="223" t="s">
        <v>134</v>
      </c>
      <c r="E233" s="222"/>
      <c r="F233" s="225" t="s">
        <v>417</v>
      </c>
      <c r="G233" s="222"/>
      <c r="H233" s="226">
        <v>568.65999999999997</v>
      </c>
      <c r="I233" s="227"/>
      <c r="J233" s="222"/>
      <c r="K233" s="222"/>
      <c r="L233" s="228"/>
      <c r="M233" s="229"/>
      <c r="N233" s="230"/>
      <c r="O233" s="230"/>
      <c r="P233" s="230"/>
      <c r="Q233" s="230"/>
      <c r="R233" s="230"/>
      <c r="S233" s="230"/>
      <c r="T233" s="23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2" t="s">
        <v>134</v>
      </c>
      <c r="AU233" s="232" t="s">
        <v>84</v>
      </c>
      <c r="AV233" s="13" t="s">
        <v>84</v>
      </c>
      <c r="AW233" s="13" t="s">
        <v>4</v>
      </c>
      <c r="AX233" s="13" t="s">
        <v>82</v>
      </c>
      <c r="AY233" s="232" t="s">
        <v>126</v>
      </c>
    </row>
    <row r="234" s="2" customFormat="1" ht="24.15" customHeight="1">
      <c r="A234" s="40"/>
      <c r="B234" s="41"/>
      <c r="C234" s="207" t="s">
        <v>418</v>
      </c>
      <c r="D234" s="207" t="s">
        <v>128</v>
      </c>
      <c r="E234" s="208" t="s">
        <v>419</v>
      </c>
      <c r="F234" s="209" t="s">
        <v>420</v>
      </c>
      <c r="G234" s="210" t="s">
        <v>131</v>
      </c>
      <c r="H234" s="211">
        <v>110.926</v>
      </c>
      <c r="I234" s="212"/>
      <c r="J234" s="213">
        <f>ROUND(I234*H234,2)</f>
        <v>0</v>
      </c>
      <c r="K234" s="214"/>
      <c r="L234" s="46"/>
      <c r="M234" s="215" t="s">
        <v>21</v>
      </c>
      <c r="N234" s="216" t="s">
        <v>45</v>
      </c>
      <c r="O234" s="86"/>
      <c r="P234" s="217">
        <f>O234*H234</f>
        <v>0</v>
      </c>
      <c r="Q234" s="217">
        <v>0</v>
      </c>
      <c r="R234" s="217">
        <f>Q234*H234</f>
        <v>0</v>
      </c>
      <c r="S234" s="217">
        <v>0</v>
      </c>
      <c r="T234" s="218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9" t="s">
        <v>132</v>
      </c>
      <c r="AT234" s="219" t="s">
        <v>128</v>
      </c>
      <c r="AU234" s="219" t="s">
        <v>84</v>
      </c>
      <c r="AY234" s="19" t="s">
        <v>126</v>
      </c>
      <c r="BE234" s="220">
        <f>IF(N234="základní",J234,0)</f>
        <v>0</v>
      </c>
      <c r="BF234" s="220">
        <f>IF(N234="snížená",J234,0)</f>
        <v>0</v>
      </c>
      <c r="BG234" s="220">
        <f>IF(N234="zákl. přenesená",J234,0)</f>
        <v>0</v>
      </c>
      <c r="BH234" s="220">
        <f>IF(N234="sníž. přenesená",J234,0)</f>
        <v>0</v>
      </c>
      <c r="BI234" s="220">
        <f>IF(N234="nulová",J234,0)</f>
        <v>0</v>
      </c>
      <c r="BJ234" s="19" t="s">
        <v>82</v>
      </c>
      <c r="BK234" s="220">
        <f>ROUND(I234*H234,2)</f>
        <v>0</v>
      </c>
      <c r="BL234" s="19" t="s">
        <v>132</v>
      </c>
      <c r="BM234" s="219" t="s">
        <v>421</v>
      </c>
    </row>
    <row r="235" s="14" customFormat="1">
      <c r="A235" s="14"/>
      <c r="B235" s="237"/>
      <c r="C235" s="238"/>
      <c r="D235" s="223" t="s">
        <v>134</v>
      </c>
      <c r="E235" s="239" t="s">
        <v>21</v>
      </c>
      <c r="F235" s="240" t="s">
        <v>422</v>
      </c>
      <c r="G235" s="238"/>
      <c r="H235" s="239" t="s">
        <v>21</v>
      </c>
      <c r="I235" s="241"/>
      <c r="J235" s="238"/>
      <c r="K235" s="238"/>
      <c r="L235" s="242"/>
      <c r="M235" s="243"/>
      <c r="N235" s="244"/>
      <c r="O235" s="244"/>
      <c r="P235" s="244"/>
      <c r="Q235" s="244"/>
      <c r="R235" s="244"/>
      <c r="S235" s="244"/>
      <c r="T235" s="24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6" t="s">
        <v>134</v>
      </c>
      <c r="AU235" s="246" t="s">
        <v>84</v>
      </c>
      <c r="AV235" s="14" t="s">
        <v>82</v>
      </c>
      <c r="AW235" s="14" t="s">
        <v>34</v>
      </c>
      <c r="AX235" s="14" t="s">
        <v>74</v>
      </c>
      <c r="AY235" s="246" t="s">
        <v>126</v>
      </c>
    </row>
    <row r="236" s="13" customFormat="1">
      <c r="A236" s="13"/>
      <c r="B236" s="221"/>
      <c r="C236" s="222"/>
      <c r="D236" s="223" t="s">
        <v>134</v>
      </c>
      <c r="E236" s="224" t="s">
        <v>21</v>
      </c>
      <c r="F236" s="225" t="s">
        <v>423</v>
      </c>
      <c r="G236" s="222"/>
      <c r="H236" s="226">
        <v>19.760000000000002</v>
      </c>
      <c r="I236" s="227"/>
      <c r="J236" s="222"/>
      <c r="K236" s="222"/>
      <c r="L236" s="228"/>
      <c r="M236" s="229"/>
      <c r="N236" s="230"/>
      <c r="O236" s="230"/>
      <c r="P236" s="230"/>
      <c r="Q236" s="230"/>
      <c r="R236" s="230"/>
      <c r="S236" s="230"/>
      <c r="T236" s="23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2" t="s">
        <v>134</v>
      </c>
      <c r="AU236" s="232" t="s">
        <v>84</v>
      </c>
      <c r="AV236" s="13" t="s">
        <v>84</v>
      </c>
      <c r="AW236" s="13" t="s">
        <v>34</v>
      </c>
      <c r="AX236" s="13" t="s">
        <v>74</v>
      </c>
      <c r="AY236" s="232" t="s">
        <v>126</v>
      </c>
    </row>
    <row r="237" s="14" customFormat="1">
      <c r="A237" s="14"/>
      <c r="B237" s="237"/>
      <c r="C237" s="238"/>
      <c r="D237" s="223" t="s">
        <v>134</v>
      </c>
      <c r="E237" s="239" t="s">
        <v>21</v>
      </c>
      <c r="F237" s="240" t="s">
        <v>424</v>
      </c>
      <c r="G237" s="238"/>
      <c r="H237" s="239" t="s">
        <v>21</v>
      </c>
      <c r="I237" s="241"/>
      <c r="J237" s="238"/>
      <c r="K237" s="238"/>
      <c r="L237" s="242"/>
      <c r="M237" s="243"/>
      <c r="N237" s="244"/>
      <c r="O237" s="244"/>
      <c r="P237" s="244"/>
      <c r="Q237" s="244"/>
      <c r="R237" s="244"/>
      <c r="S237" s="244"/>
      <c r="T237" s="245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6" t="s">
        <v>134</v>
      </c>
      <c r="AU237" s="246" t="s">
        <v>84</v>
      </c>
      <c r="AV237" s="14" t="s">
        <v>82</v>
      </c>
      <c r="AW237" s="14" t="s">
        <v>34</v>
      </c>
      <c r="AX237" s="14" t="s">
        <v>74</v>
      </c>
      <c r="AY237" s="246" t="s">
        <v>126</v>
      </c>
    </row>
    <row r="238" s="13" customFormat="1">
      <c r="A238" s="13"/>
      <c r="B238" s="221"/>
      <c r="C238" s="222"/>
      <c r="D238" s="223" t="s">
        <v>134</v>
      </c>
      <c r="E238" s="224" t="s">
        <v>21</v>
      </c>
      <c r="F238" s="225" t="s">
        <v>425</v>
      </c>
      <c r="G238" s="222"/>
      <c r="H238" s="226">
        <v>18.326000000000001</v>
      </c>
      <c r="I238" s="227"/>
      <c r="J238" s="222"/>
      <c r="K238" s="222"/>
      <c r="L238" s="228"/>
      <c r="M238" s="229"/>
      <c r="N238" s="230"/>
      <c r="O238" s="230"/>
      <c r="P238" s="230"/>
      <c r="Q238" s="230"/>
      <c r="R238" s="230"/>
      <c r="S238" s="230"/>
      <c r="T238" s="23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2" t="s">
        <v>134</v>
      </c>
      <c r="AU238" s="232" t="s">
        <v>84</v>
      </c>
      <c r="AV238" s="13" t="s">
        <v>84</v>
      </c>
      <c r="AW238" s="13" t="s">
        <v>34</v>
      </c>
      <c r="AX238" s="13" t="s">
        <v>74</v>
      </c>
      <c r="AY238" s="232" t="s">
        <v>126</v>
      </c>
    </row>
    <row r="239" s="16" customFormat="1">
      <c r="A239" s="16"/>
      <c r="B239" s="269"/>
      <c r="C239" s="270"/>
      <c r="D239" s="223" t="s">
        <v>134</v>
      </c>
      <c r="E239" s="271" t="s">
        <v>21</v>
      </c>
      <c r="F239" s="272" t="s">
        <v>426</v>
      </c>
      <c r="G239" s="270"/>
      <c r="H239" s="273">
        <v>38.085999999999999</v>
      </c>
      <c r="I239" s="274"/>
      <c r="J239" s="270"/>
      <c r="K239" s="270"/>
      <c r="L239" s="275"/>
      <c r="M239" s="276"/>
      <c r="N239" s="277"/>
      <c r="O239" s="277"/>
      <c r="P239" s="277"/>
      <c r="Q239" s="277"/>
      <c r="R239" s="277"/>
      <c r="S239" s="277"/>
      <c r="T239" s="278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T239" s="279" t="s">
        <v>134</v>
      </c>
      <c r="AU239" s="279" t="s">
        <v>84</v>
      </c>
      <c r="AV239" s="16" t="s">
        <v>140</v>
      </c>
      <c r="AW239" s="16" t="s">
        <v>34</v>
      </c>
      <c r="AX239" s="16" t="s">
        <v>74</v>
      </c>
      <c r="AY239" s="279" t="s">
        <v>126</v>
      </c>
    </row>
    <row r="240" s="14" customFormat="1">
      <c r="A240" s="14"/>
      <c r="B240" s="237"/>
      <c r="C240" s="238"/>
      <c r="D240" s="223" t="s">
        <v>134</v>
      </c>
      <c r="E240" s="239" t="s">
        <v>21</v>
      </c>
      <c r="F240" s="240" t="s">
        <v>427</v>
      </c>
      <c r="G240" s="238"/>
      <c r="H240" s="239" t="s">
        <v>21</v>
      </c>
      <c r="I240" s="241"/>
      <c r="J240" s="238"/>
      <c r="K240" s="238"/>
      <c r="L240" s="242"/>
      <c r="M240" s="243"/>
      <c r="N240" s="244"/>
      <c r="O240" s="244"/>
      <c r="P240" s="244"/>
      <c r="Q240" s="244"/>
      <c r="R240" s="244"/>
      <c r="S240" s="244"/>
      <c r="T240" s="245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6" t="s">
        <v>134</v>
      </c>
      <c r="AU240" s="246" t="s">
        <v>84</v>
      </c>
      <c r="AV240" s="14" t="s">
        <v>82</v>
      </c>
      <c r="AW240" s="14" t="s">
        <v>34</v>
      </c>
      <c r="AX240" s="14" t="s">
        <v>74</v>
      </c>
      <c r="AY240" s="246" t="s">
        <v>126</v>
      </c>
    </row>
    <row r="241" s="13" customFormat="1">
      <c r="A241" s="13"/>
      <c r="B241" s="221"/>
      <c r="C241" s="222"/>
      <c r="D241" s="223" t="s">
        <v>134</v>
      </c>
      <c r="E241" s="224" t="s">
        <v>21</v>
      </c>
      <c r="F241" s="225" t="s">
        <v>428</v>
      </c>
      <c r="G241" s="222"/>
      <c r="H241" s="226">
        <v>39.520000000000003</v>
      </c>
      <c r="I241" s="227"/>
      <c r="J241" s="222"/>
      <c r="K241" s="222"/>
      <c r="L241" s="228"/>
      <c r="M241" s="229"/>
      <c r="N241" s="230"/>
      <c r="O241" s="230"/>
      <c r="P241" s="230"/>
      <c r="Q241" s="230"/>
      <c r="R241" s="230"/>
      <c r="S241" s="230"/>
      <c r="T241" s="23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2" t="s">
        <v>134</v>
      </c>
      <c r="AU241" s="232" t="s">
        <v>84</v>
      </c>
      <c r="AV241" s="13" t="s">
        <v>84</v>
      </c>
      <c r="AW241" s="13" t="s">
        <v>34</v>
      </c>
      <c r="AX241" s="13" t="s">
        <v>74</v>
      </c>
      <c r="AY241" s="232" t="s">
        <v>126</v>
      </c>
    </row>
    <row r="242" s="13" customFormat="1">
      <c r="A242" s="13"/>
      <c r="B242" s="221"/>
      <c r="C242" s="222"/>
      <c r="D242" s="223" t="s">
        <v>134</v>
      </c>
      <c r="E242" s="224" t="s">
        <v>21</v>
      </c>
      <c r="F242" s="225" t="s">
        <v>429</v>
      </c>
      <c r="G242" s="222"/>
      <c r="H242" s="226">
        <v>33.32</v>
      </c>
      <c r="I242" s="227"/>
      <c r="J242" s="222"/>
      <c r="K242" s="222"/>
      <c r="L242" s="228"/>
      <c r="M242" s="229"/>
      <c r="N242" s="230"/>
      <c r="O242" s="230"/>
      <c r="P242" s="230"/>
      <c r="Q242" s="230"/>
      <c r="R242" s="230"/>
      <c r="S242" s="230"/>
      <c r="T242" s="23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2" t="s">
        <v>134</v>
      </c>
      <c r="AU242" s="232" t="s">
        <v>84</v>
      </c>
      <c r="AV242" s="13" t="s">
        <v>84</v>
      </c>
      <c r="AW242" s="13" t="s">
        <v>34</v>
      </c>
      <c r="AX242" s="13" t="s">
        <v>74</v>
      </c>
      <c r="AY242" s="232" t="s">
        <v>126</v>
      </c>
    </row>
    <row r="243" s="15" customFormat="1">
      <c r="A243" s="15"/>
      <c r="B243" s="247"/>
      <c r="C243" s="248"/>
      <c r="D243" s="223" t="s">
        <v>134</v>
      </c>
      <c r="E243" s="249" t="s">
        <v>21</v>
      </c>
      <c r="F243" s="250" t="s">
        <v>197</v>
      </c>
      <c r="G243" s="248"/>
      <c r="H243" s="251">
        <v>110.926</v>
      </c>
      <c r="I243" s="252"/>
      <c r="J243" s="248"/>
      <c r="K243" s="248"/>
      <c r="L243" s="253"/>
      <c r="M243" s="254"/>
      <c r="N243" s="255"/>
      <c r="O243" s="255"/>
      <c r="P243" s="255"/>
      <c r="Q243" s="255"/>
      <c r="R243" s="255"/>
      <c r="S243" s="255"/>
      <c r="T243" s="256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57" t="s">
        <v>134</v>
      </c>
      <c r="AU243" s="257" t="s">
        <v>84</v>
      </c>
      <c r="AV243" s="15" t="s">
        <v>132</v>
      </c>
      <c r="AW243" s="15" t="s">
        <v>34</v>
      </c>
      <c r="AX243" s="15" t="s">
        <v>82</v>
      </c>
      <c r="AY243" s="257" t="s">
        <v>126</v>
      </c>
    </row>
    <row r="244" s="2" customFormat="1" ht="49.05" customHeight="1">
      <c r="A244" s="40"/>
      <c r="B244" s="41"/>
      <c r="C244" s="207" t="s">
        <v>430</v>
      </c>
      <c r="D244" s="207" t="s">
        <v>128</v>
      </c>
      <c r="E244" s="208" t="s">
        <v>431</v>
      </c>
      <c r="F244" s="209" t="s">
        <v>432</v>
      </c>
      <c r="G244" s="210" t="s">
        <v>131</v>
      </c>
      <c r="H244" s="211">
        <v>38.085999999999999</v>
      </c>
      <c r="I244" s="212"/>
      <c r="J244" s="213">
        <f>ROUND(I244*H244,2)</f>
        <v>0</v>
      </c>
      <c r="K244" s="214"/>
      <c r="L244" s="46"/>
      <c r="M244" s="215" t="s">
        <v>21</v>
      </c>
      <c r="N244" s="216" t="s">
        <v>45</v>
      </c>
      <c r="O244" s="86"/>
      <c r="P244" s="217">
        <f>O244*H244</f>
        <v>0</v>
      </c>
      <c r="Q244" s="217">
        <v>0.61404000000000003</v>
      </c>
      <c r="R244" s="217">
        <f>Q244*H244</f>
        <v>23.386327439999999</v>
      </c>
      <c r="S244" s="217">
        <v>0</v>
      </c>
      <c r="T244" s="218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9" t="s">
        <v>132</v>
      </c>
      <c r="AT244" s="219" t="s">
        <v>128</v>
      </c>
      <c r="AU244" s="219" t="s">
        <v>84</v>
      </c>
      <c r="AY244" s="19" t="s">
        <v>126</v>
      </c>
      <c r="BE244" s="220">
        <f>IF(N244="základní",J244,0)</f>
        <v>0</v>
      </c>
      <c r="BF244" s="220">
        <f>IF(N244="snížená",J244,0)</f>
        <v>0</v>
      </c>
      <c r="BG244" s="220">
        <f>IF(N244="zákl. přenesená",J244,0)</f>
        <v>0</v>
      </c>
      <c r="BH244" s="220">
        <f>IF(N244="sníž. přenesená",J244,0)</f>
        <v>0</v>
      </c>
      <c r="BI244" s="220">
        <f>IF(N244="nulová",J244,0)</f>
        <v>0</v>
      </c>
      <c r="BJ244" s="19" t="s">
        <v>82</v>
      </c>
      <c r="BK244" s="220">
        <f>ROUND(I244*H244,2)</f>
        <v>0</v>
      </c>
      <c r="BL244" s="19" t="s">
        <v>132</v>
      </c>
      <c r="BM244" s="219" t="s">
        <v>433</v>
      </c>
    </row>
    <row r="245" s="2" customFormat="1">
      <c r="A245" s="40"/>
      <c r="B245" s="41"/>
      <c r="C245" s="42"/>
      <c r="D245" s="223" t="s">
        <v>171</v>
      </c>
      <c r="E245" s="42"/>
      <c r="F245" s="233" t="s">
        <v>434</v>
      </c>
      <c r="G245" s="42"/>
      <c r="H245" s="42"/>
      <c r="I245" s="234"/>
      <c r="J245" s="42"/>
      <c r="K245" s="42"/>
      <c r="L245" s="46"/>
      <c r="M245" s="235"/>
      <c r="N245" s="236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171</v>
      </c>
      <c r="AU245" s="19" t="s">
        <v>84</v>
      </c>
    </row>
    <row r="246" s="13" customFormat="1">
      <c r="A246" s="13"/>
      <c r="B246" s="221"/>
      <c r="C246" s="222"/>
      <c r="D246" s="223" t="s">
        <v>134</v>
      </c>
      <c r="E246" s="224" t="s">
        <v>21</v>
      </c>
      <c r="F246" s="225" t="s">
        <v>435</v>
      </c>
      <c r="G246" s="222"/>
      <c r="H246" s="226">
        <v>38.085999999999999</v>
      </c>
      <c r="I246" s="227"/>
      <c r="J246" s="222"/>
      <c r="K246" s="222"/>
      <c r="L246" s="228"/>
      <c r="M246" s="229"/>
      <c r="N246" s="230"/>
      <c r="O246" s="230"/>
      <c r="P246" s="230"/>
      <c r="Q246" s="230"/>
      <c r="R246" s="230"/>
      <c r="S246" s="230"/>
      <c r="T246" s="23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2" t="s">
        <v>134</v>
      </c>
      <c r="AU246" s="232" t="s">
        <v>84</v>
      </c>
      <c r="AV246" s="13" t="s">
        <v>84</v>
      </c>
      <c r="AW246" s="13" t="s">
        <v>34</v>
      </c>
      <c r="AX246" s="13" t="s">
        <v>82</v>
      </c>
      <c r="AY246" s="232" t="s">
        <v>126</v>
      </c>
    </row>
    <row r="247" s="2" customFormat="1" ht="37.8" customHeight="1">
      <c r="A247" s="40"/>
      <c r="B247" s="41"/>
      <c r="C247" s="207" t="s">
        <v>436</v>
      </c>
      <c r="D247" s="207" t="s">
        <v>128</v>
      </c>
      <c r="E247" s="208" t="s">
        <v>437</v>
      </c>
      <c r="F247" s="209" t="s">
        <v>438</v>
      </c>
      <c r="G247" s="210" t="s">
        <v>131</v>
      </c>
      <c r="H247" s="211">
        <v>72.840000000000003</v>
      </c>
      <c r="I247" s="212"/>
      <c r="J247" s="213">
        <f>ROUND(I247*H247,2)</f>
        <v>0</v>
      </c>
      <c r="K247" s="214"/>
      <c r="L247" s="46"/>
      <c r="M247" s="215" t="s">
        <v>21</v>
      </c>
      <c r="N247" s="216" t="s">
        <v>45</v>
      </c>
      <c r="O247" s="86"/>
      <c r="P247" s="217">
        <f>O247*H247</f>
        <v>0</v>
      </c>
      <c r="Q247" s="217">
        <v>0.10100000000000001</v>
      </c>
      <c r="R247" s="217">
        <f>Q247*H247</f>
        <v>7.3568400000000009</v>
      </c>
      <c r="S247" s="217">
        <v>0</v>
      </c>
      <c r="T247" s="218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9" t="s">
        <v>132</v>
      </c>
      <c r="AT247" s="219" t="s">
        <v>128</v>
      </c>
      <c r="AU247" s="219" t="s">
        <v>84</v>
      </c>
      <c r="AY247" s="19" t="s">
        <v>126</v>
      </c>
      <c r="BE247" s="220">
        <f>IF(N247="základní",J247,0)</f>
        <v>0</v>
      </c>
      <c r="BF247" s="220">
        <f>IF(N247="snížená",J247,0)</f>
        <v>0</v>
      </c>
      <c r="BG247" s="220">
        <f>IF(N247="zákl. přenesená",J247,0)</f>
        <v>0</v>
      </c>
      <c r="BH247" s="220">
        <f>IF(N247="sníž. přenesená",J247,0)</f>
        <v>0</v>
      </c>
      <c r="BI247" s="220">
        <f>IF(N247="nulová",J247,0)</f>
        <v>0</v>
      </c>
      <c r="BJ247" s="19" t="s">
        <v>82</v>
      </c>
      <c r="BK247" s="220">
        <f>ROUND(I247*H247,2)</f>
        <v>0</v>
      </c>
      <c r="BL247" s="19" t="s">
        <v>132</v>
      </c>
      <c r="BM247" s="219" t="s">
        <v>439</v>
      </c>
    </row>
    <row r="248" s="13" customFormat="1">
      <c r="A248" s="13"/>
      <c r="B248" s="221"/>
      <c r="C248" s="222"/>
      <c r="D248" s="223" t="s">
        <v>134</v>
      </c>
      <c r="E248" s="224" t="s">
        <v>21</v>
      </c>
      <c r="F248" s="225" t="s">
        <v>440</v>
      </c>
      <c r="G248" s="222"/>
      <c r="H248" s="226">
        <v>72.840000000000003</v>
      </c>
      <c r="I248" s="227"/>
      <c r="J248" s="222"/>
      <c r="K248" s="222"/>
      <c r="L248" s="228"/>
      <c r="M248" s="229"/>
      <c r="N248" s="230"/>
      <c r="O248" s="230"/>
      <c r="P248" s="230"/>
      <c r="Q248" s="230"/>
      <c r="R248" s="230"/>
      <c r="S248" s="230"/>
      <c r="T248" s="23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2" t="s">
        <v>134</v>
      </c>
      <c r="AU248" s="232" t="s">
        <v>84</v>
      </c>
      <c r="AV248" s="13" t="s">
        <v>84</v>
      </c>
      <c r="AW248" s="13" t="s">
        <v>34</v>
      </c>
      <c r="AX248" s="13" t="s">
        <v>82</v>
      </c>
      <c r="AY248" s="232" t="s">
        <v>126</v>
      </c>
    </row>
    <row r="249" s="2" customFormat="1" ht="16.5" customHeight="1">
      <c r="A249" s="40"/>
      <c r="B249" s="41"/>
      <c r="C249" s="258" t="s">
        <v>441</v>
      </c>
      <c r="D249" s="258" t="s">
        <v>306</v>
      </c>
      <c r="E249" s="259" t="s">
        <v>442</v>
      </c>
      <c r="F249" s="260" t="s">
        <v>443</v>
      </c>
      <c r="G249" s="261" t="s">
        <v>131</v>
      </c>
      <c r="H249" s="262">
        <v>24.399999999999999</v>
      </c>
      <c r="I249" s="263"/>
      <c r="J249" s="264">
        <f>ROUND(I249*H249,2)</f>
        <v>0</v>
      </c>
      <c r="K249" s="265"/>
      <c r="L249" s="266"/>
      <c r="M249" s="267" t="s">
        <v>21</v>
      </c>
      <c r="N249" s="268" t="s">
        <v>45</v>
      </c>
      <c r="O249" s="86"/>
      <c r="P249" s="217">
        <f>O249*H249</f>
        <v>0</v>
      </c>
      <c r="Q249" s="217">
        <v>0.152</v>
      </c>
      <c r="R249" s="217">
        <f>Q249*H249</f>
        <v>3.7087999999999997</v>
      </c>
      <c r="S249" s="217">
        <v>0</v>
      </c>
      <c r="T249" s="218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9" t="s">
        <v>163</v>
      </c>
      <c r="AT249" s="219" t="s">
        <v>306</v>
      </c>
      <c r="AU249" s="219" t="s">
        <v>84</v>
      </c>
      <c r="AY249" s="19" t="s">
        <v>126</v>
      </c>
      <c r="BE249" s="220">
        <f>IF(N249="základní",J249,0)</f>
        <v>0</v>
      </c>
      <c r="BF249" s="220">
        <f>IF(N249="snížená",J249,0)</f>
        <v>0</v>
      </c>
      <c r="BG249" s="220">
        <f>IF(N249="zákl. přenesená",J249,0)</f>
        <v>0</v>
      </c>
      <c r="BH249" s="220">
        <f>IF(N249="sníž. přenesená",J249,0)</f>
        <v>0</v>
      </c>
      <c r="BI249" s="220">
        <f>IF(N249="nulová",J249,0)</f>
        <v>0</v>
      </c>
      <c r="BJ249" s="19" t="s">
        <v>82</v>
      </c>
      <c r="BK249" s="220">
        <f>ROUND(I249*H249,2)</f>
        <v>0</v>
      </c>
      <c r="BL249" s="19" t="s">
        <v>132</v>
      </c>
      <c r="BM249" s="219" t="s">
        <v>444</v>
      </c>
    </row>
    <row r="250" s="13" customFormat="1">
      <c r="A250" s="13"/>
      <c r="B250" s="221"/>
      <c r="C250" s="222"/>
      <c r="D250" s="223" t="s">
        <v>134</v>
      </c>
      <c r="E250" s="224" t="s">
        <v>21</v>
      </c>
      <c r="F250" s="225" t="s">
        <v>445</v>
      </c>
      <c r="G250" s="222"/>
      <c r="H250" s="226">
        <v>24.399999999999999</v>
      </c>
      <c r="I250" s="227"/>
      <c r="J250" s="222"/>
      <c r="K250" s="222"/>
      <c r="L250" s="228"/>
      <c r="M250" s="229"/>
      <c r="N250" s="230"/>
      <c r="O250" s="230"/>
      <c r="P250" s="230"/>
      <c r="Q250" s="230"/>
      <c r="R250" s="230"/>
      <c r="S250" s="230"/>
      <c r="T250" s="23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2" t="s">
        <v>134</v>
      </c>
      <c r="AU250" s="232" t="s">
        <v>84</v>
      </c>
      <c r="AV250" s="13" t="s">
        <v>84</v>
      </c>
      <c r="AW250" s="13" t="s">
        <v>34</v>
      </c>
      <c r="AX250" s="13" t="s">
        <v>82</v>
      </c>
      <c r="AY250" s="232" t="s">
        <v>126</v>
      </c>
    </row>
    <row r="251" s="2" customFormat="1" ht="16.5" customHeight="1">
      <c r="A251" s="40"/>
      <c r="B251" s="41"/>
      <c r="C251" s="258" t="s">
        <v>446</v>
      </c>
      <c r="D251" s="258" t="s">
        <v>306</v>
      </c>
      <c r="E251" s="259" t="s">
        <v>447</v>
      </c>
      <c r="F251" s="260" t="s">
        <v>448</v>
      </c>
      <c r="G251" s="261" t="s">
        <v>131</v>
      </c>
      <c r="H251" s="262">
        <v>48.520000000000003</v>
      </c>
      <c r="I251" s="263"/>
      <c r="J251" s="264">
        <f>ROUND(I251*H251,2)</f>
        <v>0</v>
      </c>
      <c r="K251" s="265"/>
      <c r="L251" s="266"/>
      <c r="M251" s="267" t="s">
        <v>21</v>
      </c>
      <c r="N251" s="268" t="s">
        <v>45</v>
      </c>
      <c r="O251" s="86"/>
      <c r="P251" s="217">
        <f>O251*H251</f>
        <v>0</v>
      </c>
      <c r="Q251" s="217">
        <v>0.13100000000000001</v>
      </c>
      <c r="R251" s="217">
        <f>Q251*H251</f>
        <v>6.3561200000000007</v>
      </c>
      <c r="S251" s="217">
        <v>0</v>
      </c>
      <c r="T251" s="218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9" t="s">
        <v>163</v>
      </c>
      <c r="AT251" s="219" t="s">
        <v>306</v>
      </c>
      <c r="AU251" s="219" t="s">
        <v>84</v>
      </c>
      <c r="AY251" s="19" t="s">
        <v>126</v>
      </c>
      <c r="BE251" s="220">
        <f>IF(N251="základní",J251,0)</f>
        <v>0</v>
      </c>
      <c r="BF251" s="220">
        <f>IF(N251="snížená",J251,0)</f>
        <v>0</v>
      </c>
      <c r="BG251" s="220">
        <f>IF(N251="zákl. přenesená",J251,0)</f>
        <v>0</v>
      </c>
      <c r="BH251" s="220">
        <f>IF(N251="sníž. přenesená",J251,0)</f>
        <v>0</v>
      </c>
      <c r="BI251" s="220">
        <f>IF(N251="nulová",J251,0)</f>
        <v>0</v>
      </c>
      <c r="BJ251" s="19" t="s">
        <v>82</v>
      </c>
      <c r="BK251" s="220">
        <f>ROUND(I251*H251,2)</f>
        <v>0</v>
      </c>
      <c r="BL251" s="19" t="s">
        <v>132</v>
      </c>
      <c r="BM251" s="219" t="s">
        <v>449</v>
      </c>
    </row>
    <row r="252" s="13" customFormat="1">
      <c r="A252" s="13"/>
      <c r="B252" s="221"/>
      <c r="C252" s="222"/>
      <c r="D252" s="223" t="s">
        <v>134</v>
      </c>
      <c r="E252" s="224" t="s">
        <v>21</v>
      </c>
      <c r="F252" s="225" t="s">
        <v>450</v>
      </c>
      <c r="G252" s="222"/>
      <c r="H252" s="226">
        <v>48.520000000000003</v>
      </c>
      <c r="I252" s="227"/>
      <c r="J252" s="222"/>
      <c r="K252" s="222"/>
      <c r="L252" s="228"/>
      <c r="M252" s="229"/>
      <c r="N252" s="230"/>
      <c r="O252" s="230"/>
      <c r="P252" s="230"/>
      <c r="Q252" s="230"/>
      <c r="R252" s="230"/>
      <c r="S252" s="230"/>
      <c r="T252" s="23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2" t="s">
        <v>134</v>
      </c>
      <c r="AU252" s="232" t="s">
        <v>84</v>
      </c>
      <c r="AV252" s="13" t="s">
        <v>84</v>
      </c>
      <c r="AW252" s="13" t="s">
        <v>34</v>
      </c>
      <c r="AX252" s="13" t="s">
        <v>82</v>
      </c>
      <c r="AY252" s="232" t="s">
        <v>126</v>
      </c>
    </row>
    <row r="253" s="2" customFormat="1" ht="77.1" customHeight="1">
      <c r="A253" s="40"/>
      <c r="B253" s="41"/>
      <c r="C253" s="207" t="s">
        <v>451</v>
      </c>
      <c r="D253" s="207" t="s">
        <v>128</v>
      </c>
      <c r="E253" s="208" t="s">
        <v>452</v>
      </c>
      <c r="F253" s="209" t="s">
        <v>453</v>
      </c>
      <c r="G253" s="210" t="s">
        <v>131</v>
      </c>
      <c r="H253" s="211">
        <v>12.800000000000001</v>
      </c>
      <c r="I253" s="212"/>
      <c r="J253" s="213">
        <f>ROUND(I253*H253,2)</f>
        <v>0</v>
      </c>
      <c r="K253" s="214"/>
      <c r="L253" s="46"/>
      <c r="M253" s="215" t="s">
        <v>21</v>
      </c>
      <c r="N253" s="216" t="s">
        <v>45</v>
      </c>
      <c r="O253" s="86"/>
      <c r="P253" s="217">
        <f>O253*H253</f>
        <v>0</v>
      </c>
      <c r="Q253" s="217">
        <v>0.10100000000000001</v>
      </c>
      <c r="R253" s="217">
        <f>Q253*H253</f>
        <v>1.2928000000000002</v>
      </c>
      <c r="S253" s="217">
        <v>0</v>
      </c>
      <c r="T253" s="218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9" t="s">
        <v>132</v>
      </c>
      <c r="AT253" s="219" t="s">
        <v>128</v>
      </c>
      <c r="AU253" s="219" t="s">
        <v>84</v>
      </c>
      <c r="AY253" s="19" t="s">
        <v>126</v>
      </c>
      <c r="BE253" s="220">
        <f>IF(N253="základní",J253,0)</f>
        <v>0</v>
      </c>
      <c r="BF253" s="220">
        <f>IF(N253="snížená",J253,0)</f>
        <v>0</v>
      </c>
      <c r="BG253" s="220">
        <f>IF(N253="zákl. přenesená",J253,0)</f>
        <v>0</v>
      </c>
      <c r="BH253" s="220">
        <f>IF(N253="sníž. přenesená",J253,0)</f>
        <v>0</v>
      </c>
      <c r="BI253" s="220">
        <f>IF(N253="nulová",J253,0)</f>
        <v>0</v>
      </c>
      <c r="BJ253" s="19" t="s">
        <v>82</v>
      </c>
      <c r="BK253" s="220">
        <f>ROUND(I253*H253,2)</f>
        <v>0</v>
      </c>
      <c r="BL253" s="19" t="s">
        <v>132</v>
      </c>
      <c r="BM253" s="219" t="s">
        <v>454</v>
      </c>
    </row>
    <row r="254" s="2" customFormat="1">
      <c r="A254" s="40"/>
      <c r="B254" s="41"/>
      <c r="C254" s="42"/>
      <c r="D254" s="223" t="s">
        <v>171</v>
      </c>
      <c r="E254" s="42"/>
      <c r="F254" s="233" t="s">
        <v>455</v>
      </c>
      <c r="G254" s="42"/>
      <c r="H254" s="42"/>
      <c r="I254" s="234"/>
      <c r="J254" s="42"/>
      <c r="K254" s="42"/>
      <c r="L254" s="46"/>
      <c r="M254" s="235"/>
      <c r="N254" s="236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171</v>
      </c>
      <c r="AU254" s="19" t="s">
        <v>84</v>
      </c>
    </row>
    <row r="255" s="13" customFormat="1">
      <c r="A255" s="13"/>
      <c r="B255" s="221"/>
      <c r="C255" s="222"/>
      <c r="D255" s="223" t="s">
        <v>134</v>
      </c>
      <c r="E255" s="224" t="s">
        <v>21</v>
      </c>
      <c r="F255" s="225" t="s">
        <v>456</v>
      </c>
      <c r="G255" s="222"/>
      <c r="H255" s="226">
        <v>12.800000000000001</v>
      </c>
      <c r="I255" s="227"/>
      <c r="J255" s="222"/>
      <c r="K255" s="222"/>
      <c r="L255" s="228"/>
      <c r="M255" s="229"/>
      <c r="N255" s="230"/>
      <c r="O255" s="230"/>
      <c r="P255" s="230"/>
      <c r="Q255" s="230"/>
      <c r="R255" s="230"/>
      <c r="S255" s="230"/>
      <c r="T255" s="23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2" t="s">
        <v>134</v>
      </c>
      <c r="AU255" s="232" t="s">
        <v>84</v>
      </c>
      <c r="AV255" s="13" t="s">
        <v>84</v>
      </c>
      <c r="AW255" s="13" t="s">
        <v>34</v>
      </c>
      <c r="AX255" s="13" t="s">
        <v>82</v>
      </c>
      <c r="AY255" s="232" t="s">
        <v>126</v>
      </c>
    </row>
    <row r="256" s="12" customFormat="1" ht="22.8" customHeight="1">
      <c r="A256" s="12"/>
      <c r="B256" s="191"/>
      <c r="C256" s="192"/>
      <c r="D256" s="193" t="s">
        <v>73</v>
      </c>
      <c r="E256" s="205" t="s">
        <v>163</v>
      </c>
      <c r="F256" s="205" t="s">
        <v>457</v>
      </c>
      <c r="G256" s="192"/>
      <c r="H256" s="192"/>
      <c r="I256" s="195"/>
      <c r="J256" s="206">
        <f>BK256</f>
        <v>0</v>
      </c>
      <c r="K256" s="192"/>
      <c r="L256" s="197"/>
      <c r="M256" s="198"/>
      <c r="N256" s="199"/>
      <c r="O256" s="199"/>
      <c r="P256" s="200">
        <f>SUM(P257:P339)</f>
        <v>0</v>
      </c>
      <c r="Q256" s="199"/>
      <c r="R256" s="200">
        <f>SUM(R257:R339)</f>
        <v>34.120440000000002</v>
      </c>
      <c r="S256" s="199"/>
      <c r="T256" s="201">
        <f>SUM(T257:T339)</f>
        <v>25.129999999999999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02" t="s">
        <v>82</v>
      </c>
      <c r="AT256" s="203" t="s">
        <v>73</v>
      </c>
      <c r="AU256" s="203" t="s">
        <v>82</v>
      </c>
      <c r="AY256" s="202" t="s">
        <v>126</v>
      </c>
      <c r="BK256" s="204">
        <f>SUM(BK257:BK339)</f>
        <v>0</v>
      </c>
    </row>
    <row r="257" s="2" customFormat="1" ht="21.75" customHeight="1">
      <c r="A257" s="40"/>
      <c r="B257" s="41"/>
      <c r="C257" s="207" t="s">
        <v>458</v>
      </c>
      <c r="D257" s="207" t="s">
        <v>128</v>
      </c>
      <c r="E257" s="208" t="s">
        <v>459</v>
      </c>
      <c r="F257" s="209" t="s">
        <v>460</v>
      </c>
      <c r="G257" s="210" t="s">
        <v>192</v>
      </c>
      <c r="H257" s="211">
        <v>8.1500000000000004</v>
      </c>
      <c r="I257" s="212"/>
      <c r="J257" s="213">
        <f>ROUND(I257*H257,2)</f>
        <v>0</v>
      </c>
      <c r="K257" s="214"/>
      <c r="L257" s="46"/>
      <c r="M257" s="215" t="s">
        <v>21</v>
      </c>
      <c r="N257" s="216" t="s">
        <v>45</v>
      </c>
      <c r="O257" s="86"/>
      <c r="P257" s="217">
        <f>O257*H257</f>
        <v>0</v>
      </c>
      <c r="Q257" s="217">
        <v>0</v>
      </c>
      <c r="R257" s="217">
        <f>Q257*H257</f>
        <v>0</v>
      </c>
      <c r="S257" s="217">
        <v>0</v>
      </c>
      <c r="T257" s="218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9" t="s">
        <v>132</v>
      </c>
      <c r="AT257" s="219" t="s">
        <v>128</v>
      </c>
      <c r="AU257" s="219" t="s">
        <v>84</v>
      </c>
      <c r="AY257" s="19" t="s">
        <v>126</v>
      </c>
      <c r="BE257" s="220">
        <f>IF(N257="základní",J257,0)</f>
        <v>0</v>
      </c>
      <c r="BF257" s="220">
        <f>IF(N257="snížená",J257,0)</f>
        <v>0</v>
      </c>
      <c r="BG257" s="220">
        <f>IF(N257="zákl. přenesená",J257,0)</f>
        <v>0</v>
      </c>
      <c r="BH257" s="220">
        <f>IF(N257="sníž. přenesená",J257,0)</f>
        <v>0</v>
      </c>
      <c r="BI257" s="220">
        <f>IF(N257="nulová",J257,0)</f>
        <v>0</v>
      </c>
      <c r="BJ257" s="19" t="s">
        <v>82</v>
      </c>
      <c r="BK257" s="220">
        <f>ROUND(I257*H257,2)</f>
        <v>0</v>
      </c>
      <c r="BL257" s="19" t="s">
        <v>132</v>
      </c>
      <c r="BM257" s="219" t="s">
        <v>461</v>
      </c>
    </row>
    <row r="258" s="13" customFormat="1">
      <c r="A258" s="13"/>
      <c r="B258" s="221"/>
      <c r="C258" s="222"/>
      <c r="D258" s="223" t="s">
        <v>134</v>
      </c>
      <c r="E258" s="224" t="s">
        <v>21</v>
      </c>
      <c r="F258" s="225" t="s">
        <v>462</v>
      </c>
      <c r="G258" s="222"/>
      <c r="H258" s="226">
        <v>2.5499999999999998</v>
      </c>
      <c r="I258" s="227"/>
      <c r="J258" s="222"/>
      <c r="K258" s="222"/>
      <c r="L258" s="228"/>
      <c r="M258" s="229"/>
      <c r="N258" s="230"/>
      <c r="O258" s="230"/>
      <c r="P258" s="230"/>
      <c r="Q258" s="230"/>
      <c r="R258" s="230"/>
      <c r="S258" s="230"/>
      <c r="T258" s="23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2" t="s">
        <v>134</v>
      </c>
      <c r="AU258" s="232" t="s">
        <v>84</v>
      </c>
      <c r="AV258" s="13" t="s">
        <v>84</v>
      </c>
      <c r="AW258" s="13" t="s">
        <v>34</v>
      </c>
      <c r="AX258" s="13" t="s">
        <v>74</v>
      </c>
      <c r="AY258" s="232" t="s">
        <v>126</v>
      </c>
    </row>
    <row r="259" s="13" customFormat="1">
      <c r="A259" s="13"/>
      <c r="B259" s="221"/>
      <c r="C259" s="222"/>
      <c r="D259" s="223" t="s">
        <v>134</v>
      </c>
      <c r="E259" s="224" t="s">
        <v>21</v>
      </c>
      <c r="F259" s="225" t="s">
        <v>463</v>
      </c>
      <c r="G259" s="222"/>
      <c r="H259" s="226">
        <v>5.5999999999999996</v>
      </c>
      <c r="I259" s="227"/>
      <c r="J259" s="222"/>
      <c r="K259" s="222"/>
      <c r="L259" s="228"/>
      <c r="M259" s="229"/>
      <c r="N259" s="230"/>
      <c r="O259" s="230"/>
      <c r="P259" s="230"/>
      <c r="Q259" s="230"/>
      <c r="R259" s="230"/>
      <c r="S259" s="230"/>
      <c r="T259" s="23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2" t="s">
        <v>134</v>
      </c>
      <c r="AU259" s="232" t="s">
        <v>84</v>
      </c>
      <c r="AV259" s="13" t="s">
        <v>84</v>
      </c>
      <c r="AW259" s="13" t="s">
        <v>34</v>
      </c>
      <c r="AX259" s="13" t="s">
        <v>74</v>
      </c>
      <c r="AY259" s="232" t="s">
        <v>126</v>
      </c>
    </row>
    <row r="260" s="15" customFormat="1">
      <c r="A260" s="15"/>
      <c r="B260" s="247"/>
      <c r="C260" s="248"/>
      <c r="D260" s="223" t="s">
        <v>134</v>
      </c>
      <c r="E260" s="249" t="s">
        <v>21</v>
      </c>
      <c r="F260" s="250" t="s">
        <v>197</v>
      </c>
      <c r="G260" s="248"/>
      <c r="H260" s="251">
        <v>8.1500000000000004</v>
      </c>
      <c r="I260" s="252"/>
      <c r="J260" s="248"/>
      <c r="K260" s="248"/>
      <c r="L260" s="253"/>
      <c r="M260" s="254"/>
      <c r="N260" s="255"/>
      <c r="O260" s="255"/>
      <c r="P260" s="255"/>
      <c r="Q260" s="255"/>
      <c r="R260" s="255"/>
      <c r="S260" s="255"/>
      <c r="T260" s="256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57" t="s">
        <v>134</v>
      </c>
      <c r="AU260" s="257" t="s">
        <v>84</v>
      </c>
      <c r="AV260" s="15" t="s">
        <v>132</v>
      </c>
      <c r="AW260" s="15" t="s">
        <v>34</v>
      </c>
      <c r="AX260" s="15" t="s">
        <v>82</v>
      </c>
      <c r="AY260" s="257" t="s">
        <v>126</v>
      </c>
    </row>
    <row r="261" s="2" customFormat="1" ht="16.5" customHeight="1">
      <c r="A261" s="40"/>
      <c r="B261" s="41"/>
      <c r="C261" s="207" t="s">
        <v>464</v>
      </c>
      <c r="D261" s="207" t="s">
        <v>128</v>
      </c>
      <c r="E261" s="208" t="s">
        <v>465</v>
      </c>
      <c r="F261" s="209" t="s">
        <v>466</v>
      </c>
      <c r="G261" s="210" t="s">
        <v>131</v>
      </c>
      <c r="H261" s="211">
        <v>12.75</v>
      </c>
      <c r="I261" s="212"/>
      <c r="J261" s="213">
        <f>ROUND(I261*H261,2)</f>
        <v>0</v>
      </c>
      <c r="K261" s="214"/>
      <c r="L261" s="46"/>
      <c r="M261" s="215" t="s">
        <v>21</v>
      </c>
      <c r="N261" s="216" t="s">
        <v>45</v>
      </c>
      <c r="O261" s="86"/>
      <c r="P261" s="217">
        <f>O261*H261</f>
        <v>0</v>
      </c>
      <c r="Q261" s="217">
        <v>0</v>
      </c>
      <c r="R261" s="217">
        <f>Q261*H261</f>
        <v>0</v>
      </c>
      <c r="S261" s="217">
        <v>0</v>
      </c>
      <c r="T261" s="218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9" t="s">
        <v>132</v>
      </c>
      <c r="AT261" s="219" t="s">
        <v>128</v>
      </c>
      <c r="AU261" s="219" t="s">
        <v>84</v>
      </c>
      <c r="AY261" s="19" t="s">
        <v>126</v>
      </c>
      <c r="BE261" s="220">
        <f>IF(N261="základní",J261,0)</f>
        <v>0</v>
      </c>
      <c r="BF261" s="220">
        <f>IF(N261="snížená",J261,0)</f>
        <v>0</v>
      </c>
      <c r="BG261" s="220">
        <f>IF(N261="zákl. přenesená",J261,0)</f>
        <v>0</v>
      </c>
      <c r="BH261" s="220">
        <f>IF(N261="sníž. přenesená",J261,0)</f>
        <v>0</v>
      </c>
      <c r="BI261" s="220">
        <f>IF(N261="nulová",J261,0)</f>
        <v>0</v>
      </c>
      <c r="BJ261" s="19" t="s">
        <v>82</v>
      </c>
      <c r="BK261" s="220">
        <f>ROUND(I261*H261,2)</f>
        <v>0</v>
      </c>
      <c r="BL261" s="19" t="s">
        <v>132</v>
      </c>
      <c r="BM261" s="219" t="s">
        <v>467</v>
      </c>
    </row>
    <row r="262" s="13" customFormat="1">
      <c r="A262" s="13"/>
      <c r="B262" s="221"/>
      <c r="C262" s="222"/>
      <c r="D262" s="223" t="s">
        <v>134</v>
      </c>
      <c r="E262" s="224" t="s">
        <v>21</v>
      </c>
      <c r="F262" s="225" t="s">
        <v>468</v>
      </c>
      <c r="G262" s="222"/>
      <c r="H262" s="226">
        <v>12.75</v>
      </c>
      <c r="I262" s="227"/>
      <c r="J262" s="222"/>
      <c r="K262" s="222"/>
      <c r="L262" s="228"/>
      <c r="M262" s="229"/>
      <c r="N262" s="230"/>
      <c r="O262" s="230"/>
      <c r="P262" s="230"/>
      <c r="Q262" s="230"/>
      <c r="R262" s="230"/>
      <c r="S262" s="230"/>
      <c r="T262" s="23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2" t="s">
        <v>134</v>
      </c>
      <c r="AU262" s="232" t="s">
        <v>84</v>
      </c>
      <c r="AV262" s="13" t="s">
        <v>84</v>
      </c>
      <c r="AW262" s="13" t="s">
        <v>34</v>
      </c>
      <c r="AX262" s="13" t="s">
        <v>82</v>
      </c>
      <c r="AY262" s="232" t="s">
        <v>126</v>
      </c>
    </row>
    <row r="263" s="2" customFormat="1" ht="24.15" customHeight="1">
      <c r="A263" s="40"/>
      <c r="B263" s="41"/>
      <c r="C263" s="207" t="s">
        <v>469</v>
      </c>
      <c r="D263" s="207" t="s">
        <v>128</v>
      </c>
      <c r="E263" s="208" t="s">
        <v>470</v>
      </c>
      <c r="F263" s="209" t="s">
        <v>471</v>
      </c>
      <c r="G263" s="210" t="s">
        <v>192</v>
      </c>
      <c r="H263" s="211">
        <v>22.933</v>
      </c>
      <c r="I263" s="212"/>
      <c r="J263" s="213">
        <f>ROUND(I263*H263,2)</f>
        <v>0</v>
      </c>
      <c r="K263" s="214"/>
      <c r="L263" s="46"/>
      <c r="M263" s="215" t="s">
        <v>21</v>
      </c>
      <c r="N263" s="216" t="s">
        <v>45</v>
      </c>
      <c r="O263" s="86"/>
      <c r="P263" s="217">
        <f>O263*H263</f>
        <v>0</v>
      </c>
      <c r="Q263" s="217">
        <v>0</v>
      </c>
      <c r="R263" s="217">
        <f>Q263*H263</f>
        <v>0</v>
      </c>
      <c r="S263" s="217">
        <v>0</v>
      </c>
      <c r="T263" s="218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9" t="s">
        <v>132</v>
      </c>
      <c r="AT263" s="219" t="s">
        <v>128</v>
      </c>
      <c r="AU263" s="219" t="s">
        <v>84</v>
      </c>
      <c r="AY263" s="19" t="s">
        <v>126</v>
      </c>
      <c r="BE263" s="220">
        <f>IF(N263="základní",J263,0)</f>
        <v>0</v>
      </c>
      <c r="BF263" s="220">
        <f>IF(N263="snížená",J263,0)</f>
        <v>0</v>
      </c>
      <c r="BG263" s="220">
        <f>IF(N263="zákl. přenesená",J263,0)</f>
        <v>0</v>
      </c>
      <c r="BH263" s="220">
        <f>IF(N263="sníž. přenesená",J263,0)</f>
        <v>0</v>
      </c>
      <c r="BI263" s="220">
        <f>IF(N263="nulová",J263,0)</f>
        <v>0</v>
      </c>
      <c r="BJ263" s="19" t="s">
        <v>82</v>
      </c>
      <c r="BK263" s="220">
        <f>ROUND(I263*H263,2)</f>
        <v>0</v>
      </c>
      <c r="BL263" s="19" t="s">
        <v>132</v>
      </c>
      <c r="BM263" s="219" t="s">
        <v>472</v>
      </c>
    </row>
    <row r="264" s="13" customFormat="1">
      <c r="A264" s="13"/>
      <c r="B264" s="221"/>
      <c r="C264" s="222"/>
      <c r="D264" s="223" t="s">
        <v>134</v>
      </c>
      <c r="E264" s="224" t="s">
        <v>21</v>
      </c>
      <c r="F264" s="225" t="s">
        <v>473</v>
      </c>
      <c r="G264" s="222"/>
      <c r="H264" s="226">
        <v>16.800000000000001</v>
      </c>
      <c r="I264" s="227"/>
      <c r="J264" s="222"/>
      <c r="K264" s="222"/>
      <c r="L264" s="228"/>
      <c r="M264" s="229"/>
      <c r="N264" s="230"/>
      <c r="O264" s="230"/>
      <c r="P264" s="230"/>
      <c r="Q264" s="230"/>
      <c r="R264" s="230"/>
      <c r="S264" s="230"/>
      <c r="T264" s="23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2" t="s">
        <v>134</v>
      </c>
      <c r="AU264" s="232" t="s">
        <v>84</v>
      </c>
      <c r="AV264" s="13" t="s">
        <v>84</v>
      </c>
      <c r="AW264" s="13" t="s">
        <v>34</v>
      </c>
      <c r="AX264" s="13" t="s">
        <v>74</v>
      </c>
      <c r="AY264" s="232" t="s">
        <v>126</v>
      </c>
    </row>
    <row r="265" s="13" customFormat="1">
      <c r="A265" s="13"/>
      <c r="B265" s="221"/>
      <c r="C265" s="222"/>
      <c r="D265" s="223" t="s">
        <v>134</v>
      </c>
      <c r="E265" s="224" t="s">
        <v>21</v>
      </c>
      <c r="F265" s="225" t="s">
        <v>474</v>
      </c>
      <c r="G265" s="222"/>
      <c r="H265" s="226">
        <v>6.133</v>
      </c>
      <c r="I265" s="227"/>
      <c r="J265" s="222"/>
      <c r="K265" s="222"/>
      <c r="L265" s="228"/>
      <c r="M265" s="229"/>
      <c r="N265" s="230"/>
      <c r="O265" s="230"/>
      <c r="P265" s="230"/>
      <c r="Q265" s="230"/>
      <c r="R265" s="230"/>
      <c r="S265" s="230"/>
      <c r="T265" s="23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2" t="s">
        <v>134</v>
      </c>
      <c r="AU265" s="232" t="s">
        <v>84</v>
      </c>
      <c r="AV265" s="13" t="s">
        <v>84</v>
      </c>
      <c r="AW265" s="13" t="s">
        <v>34</v>
      </c>
      <c r="AX265" s="13" t="s">
        <v>74</v>
      </c>
      <c r="AY265" s="232" t="s">
        <v>126</v>
      </c>
    </row>
    <row r="266" s="15" customFormat="1">
      <c r="A266" s="15"/>
      <c r="B266" s="247"/>
      <c r="C266" s="248"/>
      <c r="D266" s="223" t="s">
        <v>134</v>
      </c>
      <c r="E266" s="249" t="s">
        <v>21</v>
      </c>
      <c r="F266" s="250" t="s">
        <v>197</v>
      </c>
      <c r="G266" s="248"/>
      <c r="H266" s="251">
        <v>22.933</v>
      </c>
      <c r="I266" s="252"/>
      <c r="J266" s="248"/>
      <c r="K266" s="248"/>
      <c r="L266" s="253"/>
      <c r="M266" s="254"/>
      <c r="N266" s="255"/>
      <c r="O266" s="255"/>
      <c r="P266" s="255"/>
      <c r="Q266" s="255"/>
      <c r="R266" s="255"/>
      <c r="S266" s="255"/>
      <c r="T266" s="256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57" t="s">
        <v>134</v>
      </c>
      <c r="AU266" s="257" t="s">
        <v>84</v>
      </c>
      <c r="AV266" s="15" t="s">
        <v>132</v>
      </c>
      <c r="AW266" s="15" t="s">
        <v>34</v>
      </c>
      <c r="AX266" s="15" t="s">
        <v>82</v>
      </c>
      <c r="AY266" s="257" t="s">
        <v>126</v>
      </c>
    </row>
    <row r="267" s="2" customFormat="1" ht="33" customHeight="1">
      <c r="A267" s="40"/>
      <c r="B267" s="41"/>
      <c r="C267" s="207" t="s">
        <v>475</v>
      </c>
      <c r="D267" s="207" t="s">
        <v>128</v>
      </c>
      <c r="E267" s="208" t="s">
        <v>476</v>
      </c>
      <c r="F267" s="209" t="s">
        <v>477</v>
      </c>
      <c r="G267" s="210" t="s">
        <v>192</v>
      </c>
      <c r="H267" s="211">
        <v>33.155000000000001</v>
      </c>
      <c r="I267" s="212"/>
      <c r="J267" s="213">
        <f>ROUND(I267*H267,2)</f>
        <v>0</v>
      </c>
      <c r="K267" s="214"/>
      <c r="L267" s="46"/>
      <c r="M267" s="215" t="s">
        <v>21</v>
      </c>
      <c r="N267" s="216" t="s">
        <v>45</v>
      </c>
      <c r="O267" s="86"/>
      <c r="P267" s="217">
        <f>O267*H267</f>
        <v>0</v>
      </c>
      <c r="Q267" s="217">
        <v>0</v>
      </c>
      <c r="R267" s="217">
        <f>Q267*H267</f>
        <v>0</v>
      </c>
      <c r="S267" s="217">
        <v>0</v>
      </c>
      <c r="T267" s="218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9" t="s">
        <v>132</v>
      </c>
      <c r="AT267" s="219" t="s">
        <v>128</v>
      </c>
      <c r="AU267" s="219" t="s">
        <v>84</v>
      </c>
      <c r="AY267" s="19" t="s">
        <v>126</v>
      </c>
      <c r="BE267" s="220">
        <f>IF(N267="základní",J267,0)</f>
        <v>0</v>
      </c>
      <c r="BF267" s="220">
        <f>IF(N267="snížená",J267,0)</f>
        <v>0</v>
      </c>
      <c r="BG267" s="220">
        <f>IF(N267="zákl. přenesená",J267,0)</f>
        <v>0</v>
      </c>
      <c r="BH267" s="220">
        <f>IF(N267="sníž. přenesená",J267,0)</f>
        <v>0</v>
      </c>
      <c r="BI267" s="220">
        <f>IF(N267="nulová",J267,0)</f>
        <v>0</v>
      </c>
      <c r="BJ267" s="19" t="s">
        <v>82</v>
      </c>
      <c r="BK267" s="220">
        <f>ROUND(I267*H267,2)</f>
        <v>0</v>
      </c>
      <c r="BL267" s="19" t="s">
        <v>132</v>
      </c>
      <c r="BM267" s="219" t="s">
        <v>478</v>
      </c>
    </row>
    <row r="268" s="2" customFormat="1">
      <c r="A268" s="40"/>
      <c r="B268" s="41"/>
      <c r="C268" s="42"/>
      <c r="D268" s="223" t="s">
        <v>171</v>
      </c>
      <c r="E268" s="42"/>
      <c r="F268" s="233" t="s">
        <v>479</v>
      </c>
      <c r="G268" s="42"/>
      <c r="H268" s="42"/>
      <c r="I268" s="234"/>
      <c r="J268" s="42"/>
      <c r="K268" s="42"/>
      <c r="L268" s="46"/>
      <c r="M268" s="235"/>
      <c r="N268" s="236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171</v>
      </c>
      <c r="AU268" s="19" t="s">
        <v>84</v>
      </c>
    </row>
    <row r="269" s="14" customFormat="1">
      <c r="A269" s="14"/>
      <c r="B269" s="237"/>
      <c r="C269" s="238"/>
      <c r="D269" s="223" t="s">
        <v>134</v>
      </c>
      <c r="E269" s="239" t="s">
        <v>21</v>
      </c>
      <c r="F269" s="240" t="s">
        <v>480</v>
      </c>
      <c r="G269" s="238"/>
      <c r="H269" s="239" t="s">
        <v>21</v>
      </c>
      <c r="I269" s="241"/>
      <c r="J269" s="238"/>
      <c r="K269" s="238"/>
      <c r="L269" s="242"/>
      <c r="M269" s="243"/>
      <c r="N269" s="244"/>
      <c r="O269" s="244"/>
      <c r="P269" s="244"/>
      <c r="Q269" s="244"/>
      <c r="R269" s="244"/>
      <c r="S269" s="244"/>
      <c r="T269" s="24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6" t="s">
        <v>134</v>
      </c>
      <c r="AU269" s="246" t="s">
        <v>84</v>
      </c>
      <c r="AV269" s="14" t="s">
        <v>82</v>
      </c>
      <c r="AW269" s="14" t="s">
        <v>34</v>
      </c>
      <c r="AX269" s="14" t="s">
        <v>74</v>
      </c>
      <c r="AY269" s="246" t="s">
        <v>126</v>
      </c>
    </row>
    <row r="270" s="13" customFormat="1">
      <c r="A270" s="13"/>
      <c r="B270" s="221"/>
      <c r="C270" s="222"/>
      <c r="D270" s="223" t="s">
        <v>134</v>
      </c>
      <c r="E270" s="224" t="s">
        <v>21</v>
      </c>
      <c r="F270" s="225" t="s">
        <v>481</v>
      </c>
      <c r="G270" s="222"/>
      <c r="H270" s="226">
        <v>16.800000000000001</v>
      </c>
      <c r="I270" s="227"/>
      <c r="J270" s="222"/>
      <c r="K270" s="222"/>
      <c r="L270" s="228"/>
      <c r="M270" s="229"/>
      <c r="N270" s="230"/>
      <c r="O270" s="230"/>
      <c r="P270" s="230"/>
      <c r="Q270" s="230"/>
      <c r="R270" s="230"/>
      <c r="S270" s="230"/>
      <c r="T270" s="23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2" t="s">
        <v>134</v>
      </c>
      <c r="AU270" s="232" t="s">
        <v>84</v>
      </c>
      <c r="AV270" s="13" t="s">
        <v>84</v>
      </c>
      <c r="AW270" s="13" t="s">
        <v>34</v>
      </c>
      <c r="AX270" s="13" t="s">
        <v>74</v>
      </c>
      <c r="AY270" s="232" t="s">
        <v>126</v>
      </c>
    </row>
    <row r="271" s="14" customFormat="1">
      <c r="A271" s="14"/>
      <c r="B271" s="237"/>
      <c r="C271" s="238"/>
      <c r="D271" s="223" t="s">
        <v>134</v>
      </c>
      <c r="E271" s="239" t="s">
        <v>21</v>
      </c>
      <c r="F271" s="240" t="s">
        <v>482</v>
      </c>
      <c r="G271" s="238"/>
      <c r="H271" s="239" t="s">
        <v>21</v>
      </c>
      <c r="I271" s="241"/>
      <c r="J271" s="238"/>
      <c r="K271" s="238"/>
      <c r="L271" s="242"/>
      <c r="M271" s="243"/>
      <c r="N271" s="244"/>
      <c r="O271" s="244"/>
      <c r="P271" s="244"/>
      <c r="Q271" s="244"/>
      <c r="R271" s="244"/>
      <c r="S271" s="244"/>
      <c r="T271" s="245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6" t="s">
        <v>134</v>
      </c>
      <c r="AU271" s="246" t="s">
        <v>84</v>
      </c>
      <c r="AV271" s="14" t="s">
        <v>82</v>
      </c>
      <c r="AW271" s="14" t="s">
        <v>4</v>
      </c>
      <c r="AX271" s="14" t="s">
        <v>74</v>
      </c>
      <c r="AY271" s="246" t="s">
        <v>126</v>
      </c>
    </row>
    <row r="272" s="13" customFormat="1">
      <c r="A272" s="13"/>
      <c r="B272" s="221"/>
      <c r="C272" s="222"/>
      <c r="D272" s="223" t="s">
        <v>134</v>
      </c>
      <c r="E272" s="224" t="s">
        <v>21</v>
      </c>
      <c r="F272" s="225" t="s">
        <v>483</v>
      </c>
      <c r="G272" s="222"/>
      <c r="H272" s="226">
        <v>16.355</v>
      </c>
      <c r="I272" s="227"/>
      <c r="J272" s="222"/>
      <c r="K272" s="222"/>
      <c r="L272" s="228"/>
      <c r="M272" s="229"/>
      <c r="N272" s="230"/>
      <c r="O272" s="230"/>
      <c r="P272" s="230"/>
      <c r="Q272" s="230"/>
      <c r="R272" s="230"/>
      <c r="S272" s="230"/>
      <c r="T272" s="23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2" t="s">
        <v>134</v>
      </c>
      <c r="AU272" s="232" t="s">
        <v>84</v>
      </c>
      <c r="AV272" s="13" t="s">
        <v>84</v>
      </c>
      <c r="AW272" s="13" t="s">
        <v>34</v>
      </c>
      <c r="AX272" s="13" t="s">
        <v>74</v>
      </c>
      <c r="AY272" s="232" t="s">
        <v>126</v>
      </c>
    </row>
    <row r="273" s="15" customFormat="1">
      <c r="A273" s="15"/>
      <c r="B273" s="247"/>
      <c r="C273" s="248"/>
      <c r="D273" s="223" t="s">
        <v>134</v>
      </c>
      <c r="E273" s="249" t="s">
        <v>21</v>
      </c>
      <c r="F273" s="250" t="s">
        <v>197</v>
      </c>
      <c r="G273" s="248"/>
      <c r="H273" s="251">
        <v>33.155000000000001</v>
      </c>
      <c r="I273" s="252"/>
      <c r="J273" s="248"/>
      <c r="K273" s="248"/>
      <c r="L273" s="253"/>
      <c r="M273" s="254"/>
      <c r="N273" s="255"/>
      <c r="O273" s="255"/>
      <c r="P273" s="255"/>
      <c r="Q273" s="255"/>
      <c r="R273" s="255"/>
      <c r="S273" s="255"/>
      <c r="T273" s="256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57" t="s">
        <v>134</v>
      </c>
      <c r="AU273" s="257" t="s">
        <v>84</v>
      </c>
      <c r="AV273" s="15" t="s">
        <v>132</v>
      </c>
      <c r="AW273" s="15" t="s">
        <v>4</v>
      </c>
      <c r="AX273" s="15" t="s">
        <v>82</v>
      </c>
      <c r="AY273" s="257" t="s">
        <v>126</v>
      </c>
    </row>
    <row r="274" s="2" customFormat="1" ht="44.25" customHeight="1">
      <c r="A274" s="40"/>
      <c r="B274" s="41"/>
      <c r="C274" s="258" t="s">
        <v>484</v>
      </c>
      <c r="D274" s="258" t="s">
        <v>306</v>
      </c>
      <c r="E274" s="259" t="s">
        <v>485</v>
      </c>
      <c r="F274" s="260" t="s">
        <v>486</v>
      </c>
      <c r="G274" s="261" t="s">
        <v>284</v>
      </c>
      <c r="H274" s="262">
        <v>1.3600000000000001</v>
      </c>
      <c r="I274" s="263"/>
      <c r="J274" s="264">
        <f>ROUND(I274*H274,2)</f>
        <v>0</v>
      </c>
      <c r="K274" s="265"/>
      <c r="L274" s="266"/>
      <c r="M274" s="267" t="s">
        <v>21</v>
      </c>
      <c r="N274" s="268" t="s">
        <v>45</v>
      </c>
      <c r="O274" s="86"/>
      <c r="P274" s="217">
        <f>O274*H274</f>
        <v>0</v>
      </c>
      <c r="Q274" s="217">
        <v>1</v>
      </c>
      <c r="R274" s="217">
        <f>Q274*H274</f>
        <v>1.3600000000000001</v>
      </c>
      <c r="S274" s="217">
        <v>0</v>
      </c>
      <c r="T274" s="218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19" t="s">
        <v>163</v>
      </c>
      <c r="AT274" s="219" t="s">
        <v>306</v>
      </c>
      <c r="AU274" s="219" t="s">
        <v>84</v>
      </c>
      <c r="AY274" s="19" t="s">
        <v>126</v>
      </c>
      <c r="BE274" s="220">
        <f>IF(N274="základní",J274,0)</f>
        <v>0</v>
      </c>
      <c r="BF274" s="220">
        <f>IF(N274="snížená",J274,0)</f>
        <v>0</v>
      </c>
      <c r="BG274" s="220">
        <f>IF(N274="zákl. přenesená",J274,0)</f>
        <v>0</v>
      </c>
      <c r="BH274" s="220">
        <f>IF(N274="sníž. přenesená",J274,0)</f>
        <v>0</v>
      </c>
      <c r="BI274" s="220">
        <f>IF(N274="nulová",J274,0)</f>
        <v>0</v>
      </c>
      <c r="BJ274" s="19" t="s">
        <v>82</v>
      </c>
      <c r="BK274" s="220">
        <f>ROUND(I274*H274,2)</f>
        <v>0</v>
      </c>
      <c r="BL274" s="19" t="s">
        <v>132</v>
      </c>
      <c r="BM274" s="219" t="s">
        <v>487</v>
      </c>
    </row>
    <row r="275" s="13" customFormat="1">
      <c r="A275" s="13"/>
      <c r="B275" s="221"/>
      <c r="C275" s="222"/>
      <c r="D275" s="223" t="s">
        <v>134</v>
      </c>
      <c r="E275" s="224" t="s">
        <v>21</v>
      </c>
      <c r="F275" s="225" t="s">
        <v>488</v>
      </c>
      <c r="G275" s="222"/>
      <c r="H275" s="226">
        <v>1.3600000000000001</v>
      </c>
      <c r="I275" s="227"/>
      <c r="J275" s="222"/>
      <c r="K275" s="222"/>
      <c r="L275" s="228"/>
      <c r="M275" s="229"/>
      <c r="N275" s="230"/>
      <c r="O275" s="230"/>
      <c r="P275" s="230"/>
      <c r="Q275" s="230"/>
      <c r="R275" s="230"/>
      <c r="S275" s="230"/>
      <c r="T275" s="23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2" t="s">
        <v>134</v>
      </c>
      <c r="AU275" s="232" t="s">
        <v>84</v>
      </c>
      <c r="AV275" s="13" t="s">
        <v>84</v>
      </c>
      <c r="AW275" s="13" t="s">
        <v>34</v>
      </c>
      <c r="AX275" s="13" t="s">
        <v>82</v>
      </c>
      <c r="AY275" s="232" t="s">
        <v>126</v>
      </c>
    </row>
    <row r="276" s="2" customFormat="1" ht="24.15" customHeight="1">
      <c r="A276" s="40"/>
      <c r="B276" s="41"/>
      <c r="C276" s="207" t="s">
        <v>489</v>
      </c>
      <c r="D276" s="207" t="s">
        <v>128</v>
      </c>
      <c r="E276" s="208" t="s">
        <v>490</v>
      </c>
      <c r="F276" s="209" t="s">
        <v>491</v>
      </c>
      <c r="G276" s="210" t="s">
        <v>186</v>
      </c>
      <c r="H276" s="211">
        <v>60</v>
      </c>
      <c r="I276" s="212"/>
      <c r="J276" s="213">
        <f>ROUND(I276*H276,2)</f>
        <v>0</v>
      </c>
      <c r="K276" s="214"/>
      <c r="L276" s="46"/>
      <c r="M276" s="215" t="s">
        <v>21</v>
      </c>
      <c r="N276" s="216" t="s">
        <v>45</v>
      </c>
      <c r="O276" s="86"/>
      <c r="P276" s="217">
        <f>O276*H276</f>
        <v>0</v>
      </c>
      <c r="Q276" s="217">
        <v>0</v>
      </c>
      <c r="R276" s="217">
        <f>Q276*H276</f>
        <v>0</v>
      </c>
      <c r="S276" s="217">
        <v>0.32000000000000001</v>
      </c>
      <c r="T276" s="218">
        <f>S276*H276</f>
        <v>19.199999999999999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9" t="s">
        <v>132</v>
      </c>
      <c r="AT276" s="219" t="s">
        <v>128</v>
      </c>
      <c r="AU276" s="219" t="s">
        <v>84</v>
      </c>
      <c r="AY276" s="19" t="s">
        <v>126</v>
      </c>
      <c r="BE276" s="220">
        <f>IF(N276="základní",J276,0)</f>
        <v>0</v>
      </c>
      <c r="BF276" s="220">
        <f>IF(N276="snížená",J276,0)</f>
        <v>0</v>
      </c>
      <c r="BG276" s="220">
        <f>IF(N276="zákl. přenesená",J276,0)</f>
        <v>0</v>
      </c>
      <c r="BH276" s="220">
        <f>IF(N276="sníž. přenesená",J276,0)</f>
        <v>0</v>
      </c>
      <c r="BI276" s="220">
        <f>IF(N276="nulová",J276,0)</f>
        <v>0</v>
      </c>
      <c r="BJ276" s="19" t="s">
        <v>82</v>
      </c>
      <c r="BK276" s="220">
        <f>ROUND(I276*H276,2)</f>
        <v>0</v>
      </c>
      <c r="BL276" s="19" t="s">
        <v>132</v>
      </c>
      <c r="BM276" s="219" t="s">
        <v>492</v>
      </c>
    </row>
    <row r="277" s="13" customFormat="1">
      <c r="A277" s="13"/>
      <c r="B277" s="221"/>
      <c r="C277" s="222"/>
      <c r="D277" s="223" t="s">
        <v>134</v>
      </c>
      <c r="E277" s="224" t="s">
        <v>21</v>
      </c>
      <c r="F277" s="225" t="s">
        <v>451</v>
      </c>
      <c r="G277" s="222"/>
      <c r="H277" s="226">
        <v>60</v>
      </c>
      <c r="I277" s="227"/>
      <c r="J277" s="222"/>
      <c r="K277" s="222"/>
      <c r="L277" s="228"/>
      <c r="M277" s="229"/>
      <c r="N277" s="230"/>
      <c r="O277" s="230"/>
      <c r="P277" s="230"/>
      <c r="Q277" s="230"/>
      <c r="R277" s="230"/>
      <c r="S277" s="230"/>
      <c r="T277" s="23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2" t="s">
        <v>134</v>
      </c>
      <c r="AU277" s="232" t="s">
        <v>84</v>
      </c>
      <c r="AV277" s="13" t="s">
        <v>84</v>
      </c>
      <c r="AW277" s="13" t="s">
        <v>34</v>
      </c>
      <c r="AX277" s="13" t="s">
        <v>82</v>
      </c>
      <c r="AY277" s="232" t="s">
        <v>126</v>
      </c>
    </row>
    <row r="278" s="2" customFormat="1" ht="16.5" customHeight="1">
      <c r="A278" s="40"/>
      <c r="B278" s="41"/>
      <c r="C278" s="207" t="s">
        <v>493</v>
      </c>
      <c r="D278" s="207" t="s">
        <v>128</v>
      </c>
      <c r="E278" s="208" t="s">
        <v>494</v>
      </c>
      <c r="F278" s="209" t="s">
        <v>495</v>
      </c>
      <c r="G278" s="210" t="s">
        <v>496</v>
      </c>
      <c r="H278" s="211">
        <v>17</v>
      </c>
      <c r="I278" s="212"/>
      <c r="J278" s="213">
        <f>ROUND(I278*H278,2)</f>
        <v>0</v>
      </c>
      <c r="K278" s="214"/>
      <c r="L278" s="46"/>
      <c r="M278" s="215" t="s">
        <v>21</v>
      </c>
      <c r="N278" s="216" t="s">
        <v>45</v>
      </c>
      <c r="O278" s="86"/>
      <c r="P278" s="217">
        <f>O278*H278</f>
        <v>0</v>
      </c>
      <c r="Q278" s="217">
        <v>0</v>
      </c>
      <c r="R278" s="217">
        <f>Q278*H278</f>
        <v>0</v>
      </c>
      <c r="S278" s="217">
        <v>0.25</v>
      </c>
      <c r="T278" s="218">
        <f>S278*H278</f>
        <v>4.25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9" t="s">
        <v>132</v>
      </c>
      <c r="AT278" s="219" t="s">
        <v>128</v>
      </c>
      <c r="AU278" s="219" t="s">
        <v>84</v>
      </c>
      <c r="AY278" s="19" t="s">
        <v>126</v>
      </c>
      <c r="BE278" s="220">
        <f>IF(N278="základní",J278,0)</f>
        <v>0</v>
      </c>
      <c r="BF278" s="220">
        <f>IF(N278="snížená",J278,0)</f>
        <v>0</v>
      </c>
      <c r="BG278" s="220">
        <f>IF(N278="zákl. přenesená",J278,0)</f>
        <v>0</v>
      </c>
      <c r="BH278" s="220">
        <f>IF(N278="sníž. přenesená",J278,0)</f>
        <v>0</v>
      </c>
      <c r="BI278" s="220">
        <f>IF(N278="nulová",J278,0)</f>
        <v>0</v>
      </c>
      <c r="BJ278" s="19" t="s">
        <v>82</v>
      </c>
      <c r="BK278" s="220">
        <f>ROUND(I278*H278,2)</f>
        <v>0</v>
      </c>
      <c r="BL278" s="19" t="s">
        <v>132</v>
      </c>
      <c r="BM278" s="219" t="s">
        <v>497</v>
      </c>
    </row>
    <row r="279" s="13" customFormat="1">
      <c r="A279" s="13"/>
      <c r="B279" s="221"/>
      <c r="C279" s="222"/>
      <c r="D279" s="223" t="s">
        <v>134</v>
      </c>
      <c r="E279" s="224" t="s">
        <v>21</v>
      </c>
      <c r="F279" s="225" t="s">
        <v>218</v>
      </c>
      <c r="G279" s="222"/>
      <c r="H279" s="226">
        <v>17</v>
      </c>
      <c r="I279" s="227"/>
      <c r="J279" s="222"/>
      <c r="K279" s="222"/>
      <c r="L279" s="228"/>
      <c r="M279" s="229"/>
      <c r="N279" s="230"/>
      <c r="O279" s="230"/>
      <c r="P279" s="230"/>
      <c r="Q279" s="230"/>
      <c r="R279" s="230"/>
      <c r="S279" s="230"/>
      <c r="T279" s="23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2" t="s">
        <v>134</v>
      </c>
      <c r="AU279" s="232" t="s">
        <v>84</v>
      </c>
      <c r="AV279" s="13" t="s">
        <v>84</v>
      </c>
      <c r="AW279" s="13" t="s">
        <v>34</v>
      </c>
      <c r="AX279" s="13" t="s">
        <v>82</v>
      </c>
      <c r="AY279" s="232" t="s">
        <v>126</v>
      </c>
    </row>
    <row r="280" s="2" customFormat="1" ht="33" customHeight="1">
      <c r="A280" s="40"/>
      <c r="B280" s="41"/>
      <c r="C280" s="207" t="s">
        <v>498</v>
      </c>
      <c r="D280" s="207" t="s">
        <v>128</v>
      </c>
      <c r="E280" s="208" t="s">
        <v>499</v>
      </c>
      <c r="F280" s="209" t="s">
        <v>500</v>
      </c>
      <c r="G280" s="210" t="s">
        <v>186</v>
      </c>
      <c r="H280" s="211">
        <v>4</v>
      </c>
      <c r="I280" s="212"/>
      <c r="J280" s="213">
        <f>ROUND(I280*H280,2)</f>
        <v>0</v>
      </c>
      <c r="K280" s="214"/>
      <c r="L280" s="46"/>
      <c r="M280" s="215" t="s">
        <v>21</v>
      </c>
      <c r="N280" s="216" t="s">
        <v>45</v>
      </c>
      <c r="O280" s="86"/>
      <c r="P280" s="217">
        <f>O280*H280</f>
        <v>0</v>
      </c>
      <c r="Q280" s="217">
        <v>0</v>
      </c>
      <c r="R280" s="217">
        <f>Q280*H280</f>
        <v>0</v>
      </c>
      <c r="S280" s="217">
        <v>0.25</v>
      </c>
      <c r="T280" s="218">
        <f>S280*H280</f>
        <v>1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9" t="s">
        <v>132</v>
      </c>
      <c r="AT280" s="219" t="s">
        <v>128</v>
      </c>
      <c r="AU280" s="219" t="s">
        <v>84</v>
      </c>
      <c r="AY280" s="19" t="s">
        <v>126</v>
      </c>
      <c r="BE280" s="220">
        <f>IF(N280="základní",J280,0)</f>
        <v>0</v>
      </c>
      <c r="BF280" s="220">
        <f>IF(N280="snížená",J280,0)</f>
        <v>0</v>
      </c>
      <c r="BG280" s="220">
        <f>IF(N280="zákl. přenesená",J280,0)</f>
        <v>0</v>
      </c>
      <c r="BH280" s="220">
        <f>IF(N280="sníž. přenesená",J280,0)</f>
        <v>0</v>
      </c>
      <c r="BI280" s="220">
        <f>IF(N280="nulová",J280,0)</f>
        <v>0</v>
      </c>
      <c r="BJ280" s="19" t="s">
        <v>82</v>
      </c>
      <c r="BK280" s="220">
        <f>ROUND(I280*H280,2)</f>
        <v>0</v>
      </c>
      <c r="BL280" s="19" t="s">
        <v>132</v>
      </c>
      <c r="BM280" s="219" t="s">
        <v>501</v>
      </c>
    </row>
    <row r="281" s="13" customFormat="1">
      <c r="A281" s="13"/>
      <c r="B281" s="221"/>
      <c r="C281" s="222"/>
      <c r="D281" s="223" t="s">
        <v>134</v>
      </c>
      <c r="E281" s="224" t="s">
        <v>21</v>
      </c>
      <c r="F281" s="225" t="s">
        <v>132</v>
      </c>
      <c r="G281" s="222"/>
      <c r="H281" s="226">
        <v>4</v>
      </c>
      <c r="I281" s="227"/>
      <c r="J281" s="222"/>
      <c r="K281" s="222"/>
      <c r="L281" s="228"/>
      <c r="M281" s="229"/>
      <c r="N281" s="230"/>
      <c r="O281" s="230"/>
      <c r="P281" s="230"/>
      <c r="Q281" s="230"/>
      <c r="R281" s="230"/>
      <c r="S281" s="230"/>
      <c r="T281" s="23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2" t="s">
        <v>134</v>
      </c>
      <c r="AU281" s="232" t="s">
        <v>84</v>
      </c>
      <c r="AV281" s="13" t="s">
        <v>84</v>
      </c>
      <c r="AW281" s="13" t="s">
        <v>34</v>
      </c>
      <c r="AX281" s="13" t="s">
        <v>82</v>
      </c>
      <c r="AY281" s="232" t="s">
        <v>126</v>
      </c>
    </row>
    <row r="282" s="2" customFormat="1" ht="24.15" customHeight="1">
      <c r="A282" s="40"/>
      <c r="B282" s="41"/>
      <c r="C282" s="207" t="s">
        <v>502</v>
      </c>
      <c r="D282" s="207" t="s">
        <v>128</v>
      </c>
      <c r="E282" s="208" t="s">
        <v>503</v>
      </c>
      <c r="F282" s="209" t="s">
        <v>504</v>
      </c>
      <c r="G282" s="210" t="s">
        <v>331</v>
      </c>
      <c r="H282" s="211">
        <v>17</v>
      </c>
      <c r="I282" s="212"/>
      <c r="J282" s="213">
        <f>ROUND(I282*H282,2)</f>
        <v>0</v>
      </c>
      <c r="K282" s="214"/>
      <c r="L282" s="46"/>
      <c r="M282" s="215" t="s">
        <v>21</v>
      </c>
      <c r="N282" s="216" t="s">
        <v>45</v>
      </c>
      <c r="O282" s="86"/>
      <c r="P282" s="217">
        <f>O282*H282</f>
        <v>0</v>
      </c>
      <c r="Q282" s="217">
        <v>0</v>
      </c>
      <c r="R282" s="217">
        <f>Q282*H282</f>
        <v>0</v>
      </c>
      <c r="S282" s="217">
        <v>0.040000000000000001</v>
      </c>
      <c r="T282" s="218">
        <f>S282*H282</f>
        <v>0.68000000000000005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9" t="s">
        <v>132</v>
      </c>
      <c r="AT282" s="219" t="s">
        <v>128</v>
      </c>
      <c r="AU282" s="219" t="s">
        <v>84</v>
      </c>
      <c r="AY282" s="19" t="s">
        <v>126</v>
      </c>
      <c r="BE282" s="220">
        <f>IF(N282="základní",J282,0)</f>
        <v>0</v>
      </c>
      <c r="BF282" s="220">
        <f>IF(N282="snížená",J282,0)</f>
        <v>0</v>
      </c>
      <c r="BG282" s="220">
        <f>IF(N282="zákl. přenesená",J282,0)</f>
        <v>0</v>
      </c>
      <c r="BH282" s="220">
        <f>IF(N282="sníž. přenesená",J282,0)</f>
        <v>0</v>
      </c>
      <c r="BI282" s="220">
        <f>IF(N282="nulová",J282,0)</f>
        <v>0</v>
      </c>
      <c r="BJ282" s="19" t="s">
        <v>82</v>
      </c>
      <c r="BK282" s="220">
        <f>ROUND(I282*H282,2)</f>
        <v>0</v>
      </c>
      <c r="BL282" s="19" t="s">
        <v>132</v>
      </c>
      <c r="BM282" s="219" t="s">
        <v>505</v>
      </c>
    </row>
    <row r="283" s="13" customFormat="1">
      <c r="A283" s="13"/>
      <c r="B283" s="221"/>
      <c r="C283" s="222"/>
      <c r="D283" s="223" t="s">
        <v>134</v>
      </c>
      <c r="E283" s="224" t="s">
        <v>21</v>
      </c>
      <c r="F283" s="225" t="s">
        <v>218</v>
      </c>
      <c r="G283" s="222"/>
      <c r="H283" s="226">
        <v>17</v>
      </c>
      <c r="I283" s="227"/>
      <c r="J283" s="222"/>
      <c r="K283" s="222"/>
      <c r="L283" s="228"/>
      <c r="M283" s="229"/>
      <c r="N283" s="230"/>
      <c r="O283" s="230"/>
      <c r="P283" s="230"/>
      <c r="Q283" s="230"/>
      <c r="R283" s="230"/>
      <c r="S283" s="230"/>
      <c r="T283" s="23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2" t="s">
        <v>134</v>
      </c>
      <c r="AU283" s="232" t="s">
        <v>84</v>
      </c>
      <c r="AV283" s="13" t="s">
        <v>84</v>
      </c>
      <c r="AW283" s="13" t="s">
        <v>34</v>
      </c>
      <c r="AX283" s="13" t="s">
        <v>82</v>
      </c>
      <c r="AY283" s="232" t="s">
        <v>126</v>
      </c>
    </row>
    <row r="284" s="2" customFormat="1" ht="16.5" customHeight="1">
      <c r="A284" s="40"/>
      <c r="B284" s="41"/>
      <c r="C284" s="207" t="s">
        <v>506</v>
      </c>
      <c r="D284" s="207" t="s">
        <v>128</v>
      </c>
      <c r="E284" s="208" t="s">
        <v>507</v>
      </c>
      <c r="F284" s="209" t="s">
        <v>508</v>
      </c>
      <c r="G284" s="210" t="s">
        <v>496</v>
      </c>
      <c r="H284" s="211">
        <v>3</v>
      </c>
      <c r="I284" s="212"/>
      <c r="J284" s="213">
        <f>ROUND(I284*H284,2)</f>
        <v>0</v>
      </c>
      <c r="K284" s="214"/>
      <c r="L284" s="46"/>
      <c r="M284" s="215" t="s">
        <v>21</v>
      </c>
      <c r="N284" s="216" t="s">
        <v>45</v>
      </c>
      <c r="O284" s="86"/>
      <c r="P284" s="217">
        <f>O284*H284</f>
        <v>0</v>
      </c>
      <c r="Q284" s="217">
        <v>0</v>
      </c>
      <c r="R284" s="217">
        <f>Q284*H284</f>
        <v>0</v>
      </c>
      <c r="S284" s="217">
        <v>0</v>
      </c>
      <c r="T284" s="218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9" t="s">
        <v>132</v>
      </c>
      <c r="AT284" s="219" t="s">
        <v>128</v>
      </c>
      <c r="AU284" s="219" t="s">
        <v>84</v>
      </c>
      <c r="AY284" s="19" t="s">
        <v>126</v>
      </c>
      <c r="BE284" s="220">
        <f>IF(N284="základní",J284,0)</f>
        <v>0</v>
      </c>
      <c r="BF284" s="220">
        <f>IF(N284="snížená",J284,0)</f>
        <v>0</v>
      </c>
      <c r="BG284" s="220">
        <f>IF(N284="zákl. přenesená",J284,0)</f>
        <v>0</v>
      </c>
      <c r="BH284" s="220">
        <f>IF(N284="sníž. přenesená",J284,0)</f>
        <v>0</v>
      </c>
      <c r="BI284" s="220">
        <f>IF(N284="nulová",J284,0)</f>
        <v>0</v>
      </c>
      <c r="BJ284" s="19" t="s">
        <v>82</v>
      </c>
      <c r="BK284" s="220">
        <f>ROUND(I284*H284,2)</f>
        <v>0</v>
      </c>
      <c r="BL284" s="19" t="s">
        <v>132</v>
      </c>
      <c r="BM284" s="219" t="s">
        <v>509</v>
      </c>
    </row>
    <row r="285" s="2" customFormat="1">
      <c r="A285" s="40"/>
      <c r="B285" s="41"/>
      <c r="C285" s="42"/>
      <c r="D285" s="223" t="s">
        <v>171</v>
      </c>
      <c r="E285" s="42"/>
      <c r="F285" s="233" t="s">
        <v>510</v>
      </c>
      <c r="G285" s="42"/>
      <c r="H285" s="42"/>
      <c r="I285" s="234"/>
      <c r="J285" s="42"/>
      <c r="K285" s="42"/>
      <c r="L285" s="46"/>
      <c r="M285" s="235"/>
      <c r="N285" s="236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171</v>
      </c>
      <c r="AU285" s="19" t="s">
        <v>84</v>
      </c>
    </row>
    <row r="286" s="13" customFormat="1">
      <c r="A286" s="13"/>
      <c r="B286" s="221"/>
      <c r="C286" s="222"/>
      <c r="D286" s="223" t="s">
        <v>134</v>
      </c>
      <c r="E286" s="224" t="s">
        <v>21</v>
      </c>
      <c r="F286" s="225" t="s">
        <v>140</v>
      </c>
      <c r="G286" s="222"/>
      <c r="H286" s="226">
        <v>3</v>
      </c>
      <c r="I286" s="227"/>
      <c r="J286" s="222"/>
      <c r="K286" s="222"/>
      <c r="L286" s="228"/>
      <c r="M286" s="229"/>
      <c r="N286" s="230"/>
      <c r="O286" s="230"/>
      <c r="P286" s="230"/>
      <c r="Q286" s="230"/>
      <c r="R286" s="230"/>
      <c r="S286" s="230"/>
      <c r="T286" s="23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2" t="s">
        <v>134</v>
      </c>
      <c r="AU286" s="232" t="s">
        <v>84</v>
      </c>
      <c r="AV286" s="13" t="s">
        <v>84</v>
      </c>
      <c r="AW286" s="13" t="s">
        <v>34</v>
      </c>
      <c r="AX286" s="13" t="s">
        <v>82</v>
      </c>
      <c r="AY286" s="232" t="s">
        <v>126</v>
      </c>
    </row>
    <row r="287" s="2" customFormat="1" ht="24.15" customHeight="1">
      <c r="A287" s="40"/>
      <c r="B287" s="41"/>
      <c r="C287" s="207" t="s">
        <v>511</v>
      </c>
      <c r="D287" s="207" t="s">
        <v>128</v>
      </c>
      <c r="E287" s="208" t="s">
        <v>512</v>
      </c>
      <c r="F287" s="209" t="s">
        <v>513</v>
      </c>
      <c r="G287" s="210" t="s">
        <v>186</v>
      </c>
      <c r="H287" s="211">
        <v>70</v>
      </c>
      <c r="I287" s="212"/>
      <c r="J287" s="213">
        <f>ROUND(I287*H287,2)</f>
        <v>0</v>
      </c>
      <c r="K287" s="214"/>
      <c r="L287" s="46"/>
      <c r="M287" s="215" t="s">
        <v>21</v>
      </c>
      <c r="N287" s="216" t="s">
        <v>45</v>
      </c>
      <c r="O287" s="86"/>
      <c r="P287" s="217">
        <f>O287*H287</f>
        <v>0</v>
      </c>
      <c r="Q287" s="217">
        <v>0.0026800000000000001</v>
      </c>
      <c r="R287" s="217">
        <f>Q287*H287</f>
        <v>0.18760000000000002</v>
      </c>
      <c r="S287" s="217">
        <v>0</v>
      </c>
      <c r="T287" s="218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9" t="s">
        <v>132</v>
      </c>
      <c r="AT287" s="219" t="s">
        <v>128</v>
      </c>
      <c r="AU287" s="219" t="s">
        <v>84</v>
      </c>
      <c r="AY287" s="19" t="s">
        <v>126</v>
      </c>
      <c r="BE287" s="220">
        <f>IF(N287="základní",J287,0)</f>
        <v>0</v>
      </c>
      <c r="BF287" s="220">
        <f>IF(N287="snížená",J287,0)</f>
        <v>0</v>
      </c>
      <c r="BG287" s="220">
        <f>IF(N287="zákl. přenesená",J287,0)</f>
        <v>0</v>
      </c>
      <c r="BH287" s="220">
        <f>IF(N287="sníž. přenesená",J287,0)</f>
        <v>0</v>
      </c>
      <c r="BI287" s="220">
        <f>IF(N287="nulová",J287,0)</f>
        <v>0</v>
      </c>
      <c r="BJ287" s="19" t="s">
        <v>82</v>
      </c>
      <c r="BK287" s="220">
        <f>ROUND(I287*H287,2)</f>
        <v>0</v>
      </c>
      <c r="BL287" s="19" t="s">
        <v>132</v>
      </c>
      <c r="BM287" s="219" t="s">
        <v>514</v>
      </c>
    </row>
    <row r="288" s="13" customFormat="1">
      <c r="A288" s="13"/>
      <c r="B288" s="221"/>
      <c r="C288" s="222"/>
      <c r="D288" s="223" t="s">
        <v>134</v>
      </c>
      <c r="E288" s="224" t="s">
        <v>21</v>
      </c>
      <c r="F288" s="225" t="s">
        <v>506</v>
      </c>
      <c r="G288" s="222"/>
      <c r="H288" s="226">
        <v>70</v>
      </c>
      <c r="I288" s="227"/>
      <c r="J288" s="222"/>
      <c r="K288" s="222"/>
      <c r="L288" s="228"/>
      <c r="M288" s="229"/>
      <c r="N288" s="230"/>
      <c r="O288" s="230"/>
      <c r="P288" s="230"/>
      <c r="Q288" s="230"/>
      <c r="R288" s="230"/>
      <c r="S288" s="230"/>
      <c r="T288" s="23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2" t="s">
        <v>134</v>
      </c>
      <c r="AU288" s="232" t="s">
        <v>84</v>
      </c>
      <c r="AV288" s="13" t="s">
        <v>84</v>
      </c>
      <c r="AW288" s="13" t="s">
        <v>34</v>
      </c>
      <c r="AX288" s="13" t="s">
        <v>82</v>
      </c>
      <c r="AY288" s="232" t="s">
        <v>126</v>
      </c>
    </row>
    <row r="289" s="2" customFormat="1" ht="33" customHeight="1">
      <c r="A289" s="40"/>
      <c r="B289" s="41"/>
      <c r="C289" s="207" t="s">
        <v>515</v>
      </c>
      <c r="D289" s="207" t="s">
        <v>128</v>
      </c>
      <c r="E289" s="208" t="s">
        <v>516</v>
      </c>
      <c r="F289" s="209" t="s">
        <v>517</v>
      </c>
      <c r="G289" s="210" t="s">
        <v>331</v>
      </c>
      <c r="H289" s="211">
        <v>140</v>
      </c>
      <c r="I289" s="212"/>
      <c r="J289" s="213">
        <f>ROUND(I289*H289,2)</f>
        <v>0</v>
      </c>
      <c r="K289" s="214"/>
      <c r="L289" s="46"/>
      <c r="M289" s="215" t="s">
        <v>21</v>
      </c>
      <c r="N289" s="216" t="s">
        <v>45</v>
      </c>
      <c r="O289" s="86"/>
      <c r="P289" s="217">
        <f>O289*H289</f>
        <v>0</v>
      </c>
      <c r="Q289" s="217">
        <v>3.0000000000000001E-05</v>
      </c>
      <c r="R289" s="217">
        <f>Q289*H289</f>
        <v>0.0041999999999999997</v>
      </c>
      <c r="S289" s="217">
        <v>0</v>
      </c>
      <c r="T289" s="218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9" t="s">
        <v>132</v>
      </c>
      <c r="AT289" s="219" t="s">
        <v>128</v>
      </c>
      <c r="AU289" s="219" t="s">
        <v>84</v>
      </c>
      <c r="AY289" s="19" t="s">
        <v>126</v>
      </c>
      <c r="BE289" s="220">
        <f>IF(N289="základní",J289,0)</f>
        <v>0</v>
      </c>
      <c r="BF289" s="220">
        <f>IF(N289="snížená",J289,0)</f>
        <v>0</v>
      </c>
      <c r="BG289" s="220">
        <f>IF(N289="zákl. přenesená",J289,0)</f>
        <v>0</v>
      </c>
      <c r="BH289" s="220">
        <f>IF(N289="sníž. přenesená",J289,0)</f>
        <v>0</v>
      </c>
      <c r="BI289" s="220">
        <f>IF(N289="nulová",J289,0)</f>
        <v>0</v>
      </c>
      <c r="BJ289" s="19" t="s">
        <v>82</v>
      </c>
      <c r="BK289" s="220">
        <f>ROUND(I289*H289,2)</f>
        <v>0</v>
      </c>
      <c r="BL289" s="19" t="s">
        <v>132</v>
      </c>
      <c r="BM289" s="219" t="s">
        <v>518</v>
      </c>
    </row>
    <row r="290" s="2" customFormat="1">
      <c r="A290" s="40"/>
      <c r="B290" s="41"/>
      <c r="C290" s="42"/>
      <c r="D290" s="223" t="s">
        <v>171</v>
      </c>
      <c r="E290" s="42"/>
      <c r="F290" s="233" t="s">
        <v>519</v>
      </c>
      <c r="G290" s="42"/>
      <c r="H290" s="42"/>
      <c r="I290" s="234"/>
      <c r="J290" s="42"/>
      <c r="K290" s="42"/>
      <c r="L290" s="46"/>
      <c r="M290" s="235"/>
      <c r="N290" s="236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171</v>
      </c>
      <c r="AU290" s="19" t="s">
        <v>84</v>
      </c>
    </row>
    <row r="291" s="14" customFormat="1">
      <c r="A291" s="14"/>
      <c r="B291" s="237"/>
      <c r="C291" s="238"/>
      <c r="D291" s="223" t="s">
        <v>134</v>
      </c>
      <c r="E291" s="239" t="s">
        <v>21</v>
      </c>
      <c r="F291" s="240" t="s">
        <v>520</v>
      </c>
      <c r="G291" s="238"/>
      <c r="H291" s="239" t="s">
        <v>21</v>
      </c>
      <c r="I291" s="241"/>
      <c r="J291" s="238"/>
      <c r="K291" s="238"/>
      <c r="L291" s="242"/>
      <c r="M291" s="243"/>
      <c r="N291" s="244"/>
      <c r="O291" s="244"/>
      <c r="P291" s="244"/>
      <c r="Q291" s="244"/>
      <c r="R291" s="244"/>
      <c r="S291" s="244"/>
      <c r="T291" s="245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6" t="s">
        <v>134</v>
      </c>
      <c r="AU291" s="246" t="s">
        <v>84</v>
      </c>
      <c r="AV291" s="14" t="s">
        <v>82</v>
      </c>
      <c r="AW291" s="14" t="s">
        <v>34</v>
      </c>
      <c r="AX291" s="14" t="s">
        <v>74</v>
      </c>
      <c r="AY291" s="246" t="s">
        <v>126</v>
      </c>
    </row>
    <row r="292" s="13" customFormat="1">
      <c r="A292" s="13"/>
      <c r="B292" s="221"/>
      <c r="C292" s="222"/>
      <c r="D292" s="223" t="s">
        <v>134</v>
      </c>
      <c r="E292" s="224" t="s">
        <v>21</v>
      </c>
      <c r="F292" s="225" t="s">
        <v>521</v>
      </c>
      <c r="G292" s="222"/>
      <c r="H292" s="226">
        <v>140</v>
      </c>
      <c r="I292" s="227"/>
      <c r="J292" s="222"/>
      <c r="K292" s="222"/>
      <c r="L292" s="228"/>
      <c r="M292" s="229"/>
      <c r="N292" s="230"/>
      <c r="O292" s="230"/>
      <c r="P292" s="230"/>
      <c r="Q292" s="230"/>
      <c r="R292" s="230"/>
      <c r="S292" s="230"/>
      <c r="T292" s="23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2" t="s">
        <v>134</v>
      </c>
      <c r="AU292" s="232" t="s">
        <v>84</v>
      </c>
      <c r="AV292" s="13" t="s">
        <v>84</v>
      </c>
      <c r="AW292" s="13" t="s">
        <v>34</v>
      </c>
      <c r="AX292" s="13" t="s">
        <v>74</v>
      </c>
      <c r="AY292" s="232" t="s">
        <v>126</v>
      </c>
    </row>
    <row r="293" s="15" customFormat="1">
      <c r="A293" s="15"/>
      <c r="B293" s="247"/>
      <c r="C293" s="248"/>
      <c r="D293" s="223" t="s">
        <v>134</v>
      </c>
      <c r="E293" s="249" t="s">
        <v>21</v>
      </c>
      <c r="F293" s="250" t="s">
        <v>197</v>
      </c>
      <c r="G293" s="248"/>
      <c r="H293" s="251">
        <v>140</v>
      </c>
      <c r="I293" s="252"/>
      <c r="J293" s="248"/>
      <c r="K293" s="248"/>
      <c r="L293" s="253"/>
      <c r="M293" s="254"/>
      <c r="N293" s="255"/>
      <c r="O293" s="255"/>
      <c r="P293" s="255"/>
      <c r="Q293" s="255"/>
      <c r="R293" s="255"/>
      <c r="S293" s="255"/>
      <c r="T293" s="256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57" t="s">
        <v>134</v>
      </c>
      <c r="AU293" s="257" t="s">
        <v>84</v>
      </c>
      <c r="AV293" s="15" t="s">
        <v>132</v>
      </c>
      <c r="AW293" s="15" t="s">
        <v>34</v>
      </c>
      <c r="AX293" s="15" t="s">
        <v>82</v>
      </c>
      <c r="AY293" s="257" t="s">
        <v>126</v>
      </c>
    </row>
    <row r="294" s="2" customFormat="1" ht="16.5" customHeight="1">
      <c r="A294" s="40"/>
      <c r="B294" s="41"/>
      <c r="C294" s="207" t="s">
        <v>522</v>
      </c>
      <c r="D294" s="207" t="s">
        <v>128</v>
      </c>
      <c r="E294" s="208" t="s">
        <v>523</v>
      </c>
      <c r="F294" s="209" t="s">
        <v>524</v>
      </c>
      <c r="G294" s="210" t="s">
        <v>331</v>
      </c>
      <c r="H294" s="211">
        <v>16</v>
      </c>
      <c r="I294" s="212"/>
      <c r="J294" s="213">
        <f>ROUND(I294*H294,2)</f>
        <v>0</v>
      </c>
      <c r="K294" s="214"/>
      <c r="L294" s="46"/>
      <c r="M294" s="215" t="s">
        <v>21</v>
      </c>
      <c r="N294" s="216" t="s">
        <v>45</v>
      </c>
      <c r="O294" s="86"/>
      <c r="P294" s="217">
        <f>O294*H294</f>
        <v>0</v>
      </c>
      <c r="Q294" s="217">
        <v>0.34089999999999998</v>
      </c>
      <c r="R294" s="217">
        <f>Q294*H294</f>
        <v>5.4543999999999997</v>
      </c>
      <c r="S294" s="217">
        <v>0</v>
      </c>
      <c r="T294" s="218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9" t="s">
        <v>132</v>
      </c>
      <c r="AT294" s="219" t="s">
        <v>128</v>
      </c>
      <c r="AU294" s="219" t="s">
        <v>84</v>
      </c>
      <c r="AY294" s="19" t="s">
        <v>126</v>
      </c>
      <c r="BE294" s="220">
        <f>IF(N294="základní",J294,0)</f>
        <v>0</v>
      </c>
      <c r="BF294" s="220">
        <f>IF(N294="snížená",J294,0)</f>
        <v>0</v>
      </c>
      <c r="BG294" s="220">
        <f>IF(N294="zákl. přenesená",J294,0)</f>
        <v>0</v>
      </c>
      <c r="BH294" s="220">
        <f>IF(N294="sníž. přenesená",J294,0)</f>
        <v>0</v>
      </c>
      <c r="BI294" s="220">
        <f>IF(N294="nulová",J294,0)</f>
        <v>0</v>
      </c>
      <c r="BJ294" s="19" t="s">
        <v>82</v>
      </c>
      <c r="BK294" s="220">
        <f>ROUND(I294*H294,2)</f>
        <v>0</v>
      </c>
      <c r="BL294" s="19" t="s">
        <v>132</v>
      </c>
      <c r="BM294" s="219" t="s">
        <v>525</v>
      </c>
    </row>
    <row r="295" s="2" customFormat="1">
      <c r="A295" s="40"/>
      <c r="B295" s="41"/>
      <c r="C295" s="42"/>
      <c r="D295" s="223" t="s">
        <v>171</v>
      </c>
      <c r="E295" s="42"/>
      <c r="F295" s="233" t="s">
        <v>526</v>
      </c>
      <c r="G295" s="42"/>
      <c r="H295" s="42"/>
      <c r="I295" s="234"/>
      <c r="J295" s="42"/>
      <c r="K295" s="42"/>
      <c r="L295" s="46"/>
      <c r="M295" s="235"/>
      <c r="N295" s="236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171</v>
      </c>
      <c r="AU295" s="19" t="s">
        <v>84</v>
      </c>
    </row>
    <row r="296" s="13" customFormat="1">
      <c r="A296" s="13"/>
      <c r="B296" s="221"/>
      <c r="C296" s="222"/>
      <c r="D296" s="223" t="s">
        <v>134</v>
      </c>
      <c r="E296" s="224" t="s">
        <v>21</v>
      </c>
      <c r="F296" s="225" t="s">
        <v>210</v>
      </c>
      <c r="G296" s="222"/>
      <c r="H296" s="226">
        <v>16</v>
      </c>
      <c r="I296" s="227"/>
      <c r="J296" s="222"/>
      <c r="K296" s="222"/>
      <c r="L296" s="228"/>
      <c r="M296" s="229"/>
      <c r="N296" s="230"/>
      <c r="O296" s="230"/>
      <c r="P296" s="230"/>
      <c r="Q296" s="230"/>
      <c r="R296" s="230"/>
      <c r="S296" s="230"/>
      <c r="T296" s="23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2" t="s">
        <v>134</v>
      </c>
      <c r="AU296" s="232" t="s">
        <v>84</v>
      </c>
      <c r="AV296" s="13" t="s">
        <v>84</v>
      </c>
      <c r="AW296" s="13" t="s">
        <v>34</v>
      </c>
      <c r="AX296" s="13" t="s">
        <v>74</v>
      </c>
      <c r="AY296" s="232" t="s">
        <v>126</v>
      </c>
    </row>
    <row r="297" s="2" customFormat="1" ht="16.5" customHeight="1">
      <c r="A297" s="40"/>
      <c r="B297" s="41"/>
      <c r="C297" s="207" t="s">
        <v>527</v>
      </c>
      <c r="D297" s="207" t="s">
        <v>128</v>
      </c>
      <c r="E297" s="208" t="s">
        <v>528</v>
      </c>
      <c r="F297" s="209" t="s">
        <v>529</v>
      </c>
      <c r="G297" s="210" t="s">
        <v>331</v>
      </c>
      <c r="H297" s="211">
        <v>16</v>
      </c>
      <c r="I297" s="212"/>
      <c r="J297" s="213">
        <f>ROUND(I297*H297,2)</f>
        <v>0</v>
      </c>
      <c r="K297" s="214"/>
      <c r="L297" s="46"/>
      <c r="M297" s="215" t="s">
        <v>21</v>
      </c>
      <c r="N297" s="216" t="s">
        <v>45</v>
      </c>
      <c r="O297" s="86"/>
      <c r="P297" s="217">
        <f>O297*H297</f>
        <v>0</v>
      </c>
      <c r="Q297" s="217">
        <v>0.0046800000000000001</v>
      </c>
      <c r="R297" s="217">
        <f>Q297*H297</f>
        <v>0.074880000000000002</v>
      </c>
      <c r="S297" s="217">
        <v>0</v>
      </c>
      <c r="T297" s="218">
        <f>S297*H297</f>
        <v>0</v>
      </c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R297" s="219" t="s">
        <v>132</v>
      </c>
      <c r="AT297" s="219" t="s">
        <v>128</v>
      </c>
      <c r="AU297" s="219" t="s">
        <v>84</v>
      </c>
      <c r="AY297" s="19" t="s">
        <v>126</v>
      </c>
      <c r="BE297" s="220">
        <f>IF(N297="základní",J297,0)</f>
        <v>0</v>
      </c>
      <c r="BF297" s="220">
        <f>IF(N297="snížená",J297,0)</f>
        <v>0</v>
      </c>
      <c r="BG297" s="220">
        <f>IF(N297="zákl. přenesená",J297,0)</f>
        <v>0</v>
      </c>
      <c r="BH297" s="220">
        <f>IF(N297="sníž. přenesená",J297,0)</f>
        <v>0</v>
      </c>
      <c r="BI297" s="220">
        <f>IF(N297="nulová",J297,0)</f>
        <v>0</v>
      </c>
      <c r="BJ297" s="19" t="s">
        <v>82</v>
      </c>
      <c r="BK297" s="220">
        <f>ROUND(I297*H297,2)</f>
        <v>0</v>
      </c>
      <c r="BL297" s="19" t="s">
        <v>132</v>
      </c>
      <c r="BM297" s="219" t="s">
        <v>530</v>
      </c>
    </row>
    <row r="298" s="13" customFormat="1">
      <c r="A298" s="13"/>
      <c r="B298" s="221"/>
      <c r="C298" s="222"/>
      <c r="D298" s="223" t="s">
        <v>134</v>
      </c>
      <c r="E298" s="224" t="s">
        <v>21</v>
      </c>
      <c r="F298" s="225" t="s">
        <v>210</v>
      </c>
      <c r="G298" s="222"/>
      <c r="H298" s="226">
        <v>16</v>
      </c>
      <c r="I298" s="227"/>
      <c r="J298" s="222"/>
      <c r="K298" s="222"/>
      <c r="L298" s="228"/>
      <c r="M298" s="229"/>
      <c r="N298" s="230"/>
      <c r="O298" s="230"/>
      <c r="P298" s="230"/>
      <c r="Q298" s="230"/>
      <c r="R298" s="230"/>
      <c r="S298" s="230"/>
      <c r="T298" s="231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2" t="s">
        <v>134</v>
      </c>
      <c r="AU298" s="232" t="s">
        <v>84</v>
      </c>
      <c r="AV298" s="13" t="s">
        <v>84</v>
      </c>
      <c r="AW298" s="13" t="s">
        <v>34</v>
      </c>
      <c r="AX298" s="13" t="s">
        <v>82</v>
      </c>
      <c r="AY298" s="232" t="s">
        <v>126</v>
      </c>
    </row>
    <row r="299" s="2" customFormat="1" ht="16.5" customHeight="1">
      <c r="A299" s="40"/>
      <c r="B299" s="41"/>
      <c r="C299" s="258" t="s">
        <v>531</v>
      </c>
      <c r="D299" s="258" t="s">
        <v>306</v>
      </c>
      <c r="E299" s="259" t="s">
        <v>532</v>
      </c>
      <c r="F299" s="260" t="s">
        <v>533</v>
      </c>
      <c r="G299" s="261" t="s">
        <v>331</v>
      </c>
      <c r="H299" s="262">
        <v>16</v>
      </c>
      <c r="I299" s="263"/>
      <c r="J299" s="264">
        <f>ROUND(I299*H299,2)</f>
        <v>0</v>
      </c>
      <c r="K299" s="265"/>
      <c r="L299" s="266"/>
      <c r="M299" s="267" t="s">
        <v>21</v>
      </c>
      <c r="N299" s="268" t="s">
        <v>45</v>
      </c>
      <c r="O299" s="86"/>
      <c r="P299" s="217">
        <f>O299*H299</f>
        <v>0</v>
      </c>
      <c r="Q299" s="217">
        <v>0.071999999999999995</v>
      </c>
      <c r="R299" s="217">
        <f>Q299*H299</f>
        <v>1.1519999999999999</v>
      </c>
      <c r="S299" s="217">
        <v>0</v>
      </c>
      <c r="T299" s="218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9" t="s">
        <v>163</v>
      </c>
      <c r="AT299" s="219" t="s">
        <v>306</v>
      </c>
      <c r="AU299" s="219" t="s">
        <v>84</v>
      </c>
      <c r="AY299" s="19" t="s">
        <v>126</v>
      </c>
      <c r="BE299" s="220">
        <f>IF(N299="základní",J299,0)</f>
        <v>0</v>
      </c>
      <c r="BF299" s="220">
        <f>IF(N299="snížená",J299,0)</f>
        <v>0</v>
      </c>
      <c r="BG299" s="220">
        <f>IF(N299="zákl. přenesená",J299,0)</f>
        <v>0</v>
      </c>
      <c r="BH299" s="220">
        <f>IF(N299="sníž. přenesená",J299,0)</f>
        <v>0</v>
      </c>
      <c r="BI299" s="220">
        <f>IF(N299="nulová",J299,0)</f>
        <v>0</v>
      </c>
      <c r="BJ299" s="19" t="s">
        <v>82</v>
      </c>
      <c r="BK299" s="220">
        <f>ROUND(I299*H299,2)</f>
        <v>0</v>
      </c>
      <c r="BL299" s="19" t="s">
        <v>132</v>
      </c>
      <c r="BM299" s="219" t="s">
        <v>534</v>
      </c>
    </row>
    <row r="300" s="2" customFormat="1">
      <c r="A300" s="40"/>
      <c r="B300" s="41"/>
      <c r="C300" s="42"/>
      <c r="D300" s="223" t="s">
        <v>171</v>
      </c>
      <c r="E300" s="42"/>
      <c r="F300" s="233" t="s">
        <v>535</v>
      </c>
      <c r="G300" s="42"/>
      <c r="H300" s="42"/>
      <c r="I300" s="234"/>
      <c r="J300" s="42"/>
      <c r="K300" s="42"/>
      <c r="L300" s="46"/>
      <c r="M300" s="235"/>
      <c r="N300" s="236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171</v>
      </c>
      <c r="AU300" s="19" t="s">
        <v>84</v>
      </c>
    </row>
    <row r="301" s="13" customFormat="1">
      <c r="A301" s="13"/>
      <c r="B301" s="221"/>
      <c r="C301" s="222"/>
      <c r="D301" s="223" t="s">
        <v>134</v>
      </c>
      <c r="E301" s="224" t="s">
        <v>21</v>
      </c>
      <c r="F301" s="225" t="s">
        <v>210</v>
      </c>
      <c r="G301" s="222"/>
      <c r="H301" s="226">
        <v>16</v>
      </c>
      <c r="I301" s="227"/>
      <c r="J301" s="222"/>
      <c r="K301" s="222"/>
      <c r="L301" s="228"/>
      <c r="M301" s="229"/>
      <c r="N301" s="230"/>
      <c r="O301" s="230"/>
      <c r="P301" s="230"/>
      <c r="Q301" s="230"/>
      <c r="R301" s="230"/>
      <c r="S301" s="230"/>
      <c r="T301" s="23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2" t="s">
        <v>134</v>
      </c>
      <c r="AU301" s="232" t="s">
        <v>84</v>
      </c>
      <c r="AV301" s="13" t="s">
        <v>84</v>
      </c>
      <c r="AW301" s="13" t="s">
        <v>34</v>
      </c>
      <c r="AX301" s="13" t="s">
        <v>82</v>
      </c>
      <c r="AY301" s="232" t="s">
        <v>126</v>
      </c>
    </row>
    <row r="302" s="2" customFormat="1" ht="21.75" customHeight="1">
      <c r="A302" s="40"/>
      <c r="B302" s="41"/>
      <c r="C302" s="258" t="s">
        <v>536</v>
      </c>
      <c r="D302" s="258" t="s">
        <v>306</v>
      </c>
      <c r="E302" s="259" t="s">
        <v>537</v>
      </c>
      <c r="F302" s="260" t="s">
        <v>538</v>
      </c>
      <c r="G302" s="261" t="s">
        <v>331</v>
      </c>
      <c r="H302" s="262">
        <v>16</v>
      </c>
      <c r="I302" s="263"/>
      <c r="J302" s="264">
        <f>ROUND(I302*H302,2)</f>
        <v>0</v>
      </c>
      <c r="K302" s="265"/>
      <c r="L302" s="266"/>
      <c r="M302" s="267" t="s">
        <v>21</v>
      </c>
      <c r="N302" s="268" t="s">
        <v>45</v>
      </c>
      <c r="O302" s="86"/>
      <c r="P302" s="217">
        <f>O302*H302</f>
        <v>0</v>
      </c>
      <c r="Q302" s="217">
        <v>0.111</v>
      </c>
      <c r="R302" s="217">
        <f>Q302*H302</f>
        <v>1.776</v>
      </c>
      <c r="S302" s="217">
        <v>0</v>
      </c>
      <c r="T302" s="218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9" t="s">
        <v>163</v>
      </c>
      <c r="AT302" s="219" t="s">
        <v>306</v>
      </c>
      <c r="AU302" s="219" t="s">
        <v>84</v>
      </c>
      <c r="AY302" s="19" t="s">
        <v>126</v>
      </c>
      <c r="BE302" s="220">
        <f>IF(N302="základní",J302,0)</f>
        <v>0</v>
      </c>
      <c r="BF302" s="220">
        <f>IF(N302="snížená",J302,0)</f>
        <v>0</v>
      </c>
      <c r="BG302" s="220">
        <f>IF(N302="zákl. přenesená",J302,0)</f>
        <v>0</v>
      </c>
      <c r="BH302" s="220">
        <f>IF(N302="sníž. přenesená",J302,0)</f>
        <v>0</v>
      </c>
      <c r="BI302" s="220">
        <f>IF(N302="nulová",J302,0)</f>
        <v>0</v>
      </c>
      <c r="BJ302" s="19" t="s">
        <v>82</v>
      </c>
      <c r="BK302" s="220">
        <f>ROUND(I302*H302,2)</f>
        <v>0</v>
      </c>
      <c r="BL302" s="19" t="s">
        <v>132</v>
      </c>
      <c r="BM302" s="219" t="s">
        <v>539</v>
      </c>
    </row>
    <row r="303" s="2" customFormat="1">
      <c r="A303" s="40"/>
      <c r="B303" s="41"/>
      <c r="C303" s="42"/>
      <c r="D303" s="223" t="s">
        <v>171</v>
      </c>
      <c r="E303" s="42"/>
      <c r="F303" s="233" t="s">
        <v>535</v>
      </c>
      <c r="G303" s="42"/>
      <c r="H303" s="42"/>
      <c r="I303" s="234"/>
      <c r="J303" s="42"/>
      <c r="K303" s="42"/>
      <c r="L303" s="46"/>
      <c r="M303" s="235"/>
      <c r="N303" s="236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171</v>
      </c>
      <c r="AU303" s="19" t="s">
        <v>84</v>
      </c>
    </row>
    <row r="304" s="13" customFormat="1">
      <c r="A304" s="13"/>
      <c r="B304" s="221"/>
      <c r="C304" s="222"/>
      <c r="D304" s="223" t="s">
        <v>134</v>
      </c>
      <c r="E304" s="224" t="s">
        <v>21</v>
      </c>
      <c r="F304" s="225" t="s">
        <v>210</v>
      </c>
      <c r="G304" s="222"/>
      <c r="H304" s="226">
        <v>16</v>
      </c>
      <c r="I304" s="227"/>
      <c r="J304" s="222"/>
      <c r="K304" s="222"/>
      <c r="L304" s="228"/>
      <c r="M304" s="229"/>
      <c r="N304" s="230"/>
      <c r="O304" s="230"/>
      <c r="P304" s="230"/>
      <c r="Q304" s="230"/>
      <c r="R304" s="230"/>
      <c r="S304" s="230"/>
      <c r="T304" s="231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2" t="s">
        <v>134</v>
      </c>
      <c r="AU304" s="232" t="s">
        <v>84</v>
      </c>
      <c r="AV304" s="13" t="s">
        <v>84</v>
      </c>
      <c r="AW304" s="13" t="s">
        <v>34</v>
      </c>
      <c r="AX304" s="13" t="s">
        <v>82</v>
      </c>
      <c r="AY304" s="232" t="s">
        <v>126</v>
      </c>
    </row>
    <row r="305" s="2" customFormat="1" ht="16.5" customHeight="1">
      <c r="A305" s="40"/>
      <c r="B305" s="41"/>
      <c r="C305" s="258" t="s">
        <v>540</v>
      </c>
      <c r="D305" s="258" t="s">
        <v>306</v>
      </c>
      <c r="E305" s="259" t="s">
        <v>541</v>
      </c>
      <c r="F305" s="260" t="s">
        <v>542</v>
      </c>
      <c r="G305" s="261" t="s">
        <v>331</v>
      </c>
      <c r="H305" s="262">
        <v>16</v>
      </c>
      <c r="I305" s="263"/>
      <c r="J305" s="264">
        <f>ROUND(I305*H305,2)</f>
        <v>0</v>
      </c>
      <c r="K305" s="265"/>
      <c r="L305" s="266"/>
      <c r="M305" s="267" t="s">
        <v>21</v>
      </c>
      <c r="N305" s="268" t="s">
        <v>45</v>
      </c>
      <c r="O305" s="86"/>
      <c r="P305" s="217">
        <f>O305*H305</f>
        <v>0</v>
      </c>
      <c r="Q305" s="217">
        <v>0.058000000000000003</v>
      </c>
      <c r="R305" s="217">
        <f>Q305*H305</f>
        <v>0.92800000000000005</v>
      </c>
      <c r="S305" s="217">
        <v>0</v>
      </c>
      <c r="T305" s="218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19" t="s">
        <v>163</v>
      </c>
      <c r="AT305" s="219" t="s">
        <v>306</v>
      </c>
      <c r="AU305" s="219" t="s">
        <v>84</v>
      </c>
      <c r="AY305" s="19" t="s">
        <v>126</v>
      </c>
      <c r="BE305" s="220">
        <f>IF(N305="základní",J305,0)</f>
        <v>0</v>
      </c>
      <c r="BF305" s="220">
        <f>IF(N305="snížená",J305,0)</f>
        <v>0</v>
      </c>
      <c r="BG305" s="220">
        <f>IF(N305="zákl. přenesená",J305,0)</f>
        <v>0</v>
      </c>
      <c r="BH305" s="220">
        <f>IF(N305="sníž. přenesená",J305,0)</f>
        <v>0</v>
      </c>
      <c r="BI305" s="220">
        <f>IF(N305="nulová",J305,0)</f>
        <v>0</v>
      </c>
      <c r="BJ305" s="19" t="s">
        <v>82</v>
      </c>
      <c r="BK305" s="220">
        <f>ROUND(I305*H305,2)</f>
        <v>0</v>
      </c>
      <c r="BL305" s="19" t="s">
        <v>132</v>
      </c>
      <c r="BM305" s="219" t="s">
        <v>543</v>
      </c>
    </row>
    <row r="306" s="2" customFormat="1">
      <c r="A306" s="40"/>
      <c r="B306" s="41"/>
      <c r="C306" s="42"/>
      <c r="D306" s="223" t="s">
        <v>171</v>
      </c>
      <c r="E306" s="42"/>
      <c r="F306" s="233" t="s">
        <v>535</v>
      </c>
      <c r="G306" s="42"/>
      <c r="H306" s="42"/>
      <c r="I306" s="234"/>
      <c r="J306" s="42"/>
      <c r="K306" s="42"/>
      <c r="L306" s="46"/>
      <c r="M306" s="235"/>
      <c r="N306" s="236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171</v>
      </c>
      <c r="AU306" s="19" t="s">
        <v>84</v>
      </c>
    </row>
    <row r="307" s="13" customFormat="1">
      <c r="A307" s="13"/>
      <c r="B307" s="221"/>
      <c r="C307" s="222"/>
      <c r="D307" s="223" t="s">
        <v>134</v>
      </c>
      <c r="E307" s="224" t="s">
        <v>21</v>
      </c>
      <c r="F307" s="225" t="s">
        <v>210</v>
      </c>
      <c r="G307" s="222"/>
      <c r="H307" s="226">
        <v>16</v>
      </c>
      <c r="I307" s="227"/>
      <c r="J307" s="222"/>
      <c r="K307" s="222"/>
      <c r="L307" s="228"/>
      <c r="M307" s="229"/>
      <c r="N307" s="230"/>
      <c r="O307" s="230"/>
      <c r="P307" s="230"/>
      <c r="Q307" s="230"/>
      <c r="R307" s="230"/>
      <c r="S307" s="230"/>
      <c r="T307" s="23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2" t="s">
        <v>134</v>
      </c>
      <c r="AU307" s="232" t="s">
        <v>84</v>
      </c>
      <c r="AV307" s="13" t="s">
        <v>84</v>
      </c>
      <c r="AW307" s="13" t="s">
        <v>34</v>
      </c>
      <c r="AX307" s="13" t="s">
        <v>82</v>
      </c>
      <c r="AY307" s="232" t="s">
        <v>126</v>
      </c>
    </row>
    <row r="308" s="2" customFormat="1" ht="24.15" customHeight="1">
      <c r="A308" s="40"/>
      <c r="B308" s="41"/>
      <c r="C308" s="258" t="s">
        <v>544</v>
      </c>
      <c r="D308" s="258" t="s">
        <v>306</v>
      </c>
      <c r="E308" s="259" t="s">
        <v>545</v>
      </c>
      <c r="F308" s="260" t="s">
        <v>546</v>
      </c>
      <c r="G308" s="261" t="s">
        <v>331</v>
      </c>
      <c r="H308" s="262">
        <v>16</v>
      </c>
      <c r="I308" s="263"/>
      <c r="J308" s="264">
        <f>ROUND(I308*H308,2)</f>
        <v>0</v>
      </c>
      <c r="K308" s="265"/>
      <c r="L308" s="266"/>
      <c r="M308" s="267" t="s">
        <v>21</v>
      </c>
      <c r="N308" s="268" t="s">
        <v>45</v>
      </c>
      <c r="O308" s="86"/>
      <c r="P308" s="217">
        <f>O308*H308</f>
        <v>0</v>
      </c>
      <c r="Q308" s="217">
        <v>0.040000000000000001</v>
      </c>
      <c r="R308" s="217">
        <f>Q308*H308</f>
        <v>0.64000000000000001</v>
      </c>
      <c r="S308" s="217">
        <v>0</v>
      </c>
      <c r="T308" s="218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19" t="s">
        <v>163</v>
      </c>
      <c r="AT308" s="219" t="s">
        <v>306</v>
      </c>
      <c r="AU308" s="219" t="s">
        <v>84</v>
      </c>
      <c r="AY308" s="19" t="s">
        <v>126</v>
      </c>
      <c r="BE308" s="220">
        <f>IF(N308="základní",J308,0)</f>
        <v>0</v>
      </c>
      <c r="BF308" s="220">
        <f>IF(N308="snížená",J308,0)</f>
        <v>0</v>
      </c>
      <c r="BG308" s="220">
        <f>IF(N308="zákl. přenesená",J308,0)</f>
        <v>0</v>
      </c>
      <c r="BH308" s="220">
        <f>IF(N308="sníž. přenesená",J308,0)</f>
        <v>0</v>
      </c>
      <c r="BI308" s="220">
        <f>IF(N308="nulová",J308,0)</f>
        <v>0</v>
      </c>
      <c r="BJ308" s="19" t="s">
        <v>82</v>
      </c>
      <c r="BK308" s="220">
        <f>ROUND(I308*H308,2)</f>
        <v>0</v>
      </c>
      <c r="BL308" s="19" t="s">
        <v>132</v>
      </c>
      <c r="BM308" s="219" t="s">
        <v>547</v>
      </c>
    </row>
    <row r="309" s="2" customFormat="1">
      <c r="A309" s="40"/>
      <c r="B309" s="41"/>
      <c r="C309" s="42"/>
      <c r="D309" s="223" t="s">
        <v>171</v>
      </c>
      <c r="E309" s="42"/>
      <c r="F309" s="233" t="s">
        <v>535</v>
      </c>
      <c r="G309" s="42"/>
      <c r="H309" s="42"/>
      <c r="I309" s="234"/>
      <c r="J309" s="42"/>
      <c r="K309" s="42"/>
      <c r="L309" s="46"/>
      <c r="M309" s="235"/>
      <c r="N309" s="236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171</v>
      </c>
      <c r="AU309" s="19" t="s">
        <v>84</v>
      </c>
    </row>
    <row r="310" s="13" customFormat="1">
      <c r="A310" s="13"/>
      <c r="B310" s="221"/>
      <c r="C310" s="222"/>
      <c r="D310" s="223" t="s">
        <v>134</v>
      </c>
      <c r="E310" s="224" t="s">
        <v>21</v>
      </c>
      <c r="F310" s="225" t="s">
        <v>210</v>
      </c>
      <c r="G310" s="222"/>
      <c r="H310" s="226">
        <v>16</v>
      </c>
      <c r="I310" s="227"/>
      <c r="J310" s="222"/>
      <c r="K310" s="222"/>
      <c r="L310" s="228"/>
      <c r="M310" s="229"/>
      <c r="N310" s="230"/>
      <c r="O310" s="230"/>
      <c r="P310" s="230"/>
      <c r="Q310" s="230"/>
      <c r="R310" s="230"/>
      <c r="S310" s="230"/>
      <c r="T310" s="23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2" t="s">
        <v>134</v>
      </c>
      <c r="AU310" s="232" t="s">
        <v>84</v>
      </c>
      <c r="AV310" s="13" t="s">
        <v>84</v>
      </c>
      <c r="AW310" s="13" t="s">
        <v>34</v>
      </c>
      <c r="AX310" s="13" t="s">
        <v>82</v>
      </c>
      <c r="AY310" s="232" t="s">
        <v>126</v>
      </c>
    </row>
    <row r="311" s="2" customFormat="1" ht="24.15" customHeight="1">
      <c r="A311" s="40"/>
      <c r="B311" s="41"/>
      <c r="C311" s="258" t="s">
        <v>548</v>
      </c>
      <c r="D311" s="258" t="s">
        <v>306</v>
      </c>
      <c r="E311" s="259" t="s">
        <v>549</v>
      </c>
      <c r="F311" s="260" t="s">
        <v>550</v>
      </c>
      <c r="G311" s="261" t="s">
        <v>331</v>
      </c>
      <c r="H311" s="262">
        <v>16</v>
      </c>
      <c r="I311" s="263"/>
      <c r="J311" s="264">
        <f>ROUND(I311*H311,2)</f>
        <v>0</v>
      </c>
      <c r="K311" s="265"/>
      <c r="L311" s="266"/>
      <c r="M311" s="267" t="s">
        <v>21</v>
      </c>
      <c r="N311" s="268" t="s">
        <v>45</v>
      </c>
      <c r="O311" s="86"/>
      <c r="P311" s="217">
        <f>O311*H311</f>
        <v>0</v>
      </c>
      <c r="Q311" s="217">
        <v>0.080000000000000002</v>
      </c>
      <c r="R311" s="217">
        <f>Q311*H311</f>
        <v>1.28</v>
      </c>
      <c r="S311" s="217">
        <v>0</v>
      </c>
      <c r="T311" s="218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9" t="s">
        <v>163</v>
      </c>
      <c r="AT311" s="219" t="s">
        <v>306</v>
      </c>
      <c r="AU311" s="219" t="s">
        <v>84</v>
      </c>
      <c r="AY311" s="19" t="s">
        <v>126</v>
      </c>
      <c r="BE311" s="220">
        <f>IF(N311="základní",J311,0)</f>
        <v>0</v>
      </c>
      <c r="BF311" s="220">
        <f>IF(N311="snížená",J311,0)</f>
        <v>0</v>
      </c>
      <c r="BG311" s="220">
        <f>IF(N311="zákl. přenesená",J311,0)</f>
        <v>0</v>
      </c>
      <c r="BH311" s="220">
        <f>IF(N311="sníž. přenesená",J311,0)</f>
        <v>0</v>
      </c>
      <c r="BI311" s="220">
        <f>IF(N311="nulová",J311,0)</f>
        <v>0</v>
      </c>
      <c r="BJ311" s="19" t="s">
        <v>82</v>
      </c>
      <c r="BK311" s="220">
        <f>ROUND(I311*H311,2)</f>
        <v>0</v>
      </c>
      <c r="BL311" s="19" t="s">
        <v>132</v>
      </c>
      <c r="BM311" s="219" t="s">
        <v>551</v>
      </c>
    </row>
    <row r="312" s="2" customFormat="1">
      <c r="A312" s="40"/>
      <c r="B312" s="41"/>
      <c r="C312" s="42"/>
      <c r="D312" s="223" t="s">
        <v>171</v>
      </c>
      <c r="E312" s="42"/>
      <c r="F312" s="233" t="s">
        <v>535</v>
      </c>
      <c r="G312" s="42"/>
      <c r="H312" s="42"/>
      <c r="I312" s="234"/>
      <c r="J312" s="42"/>
      <c r="K312" s="42"/>
      <c r="L312" s="46"/>
      <c r="M312" s="235"/>
      <c r="N312" s="236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171</v>
      </c>
      <c r="AU312" s="19" t="s">
        <v>84</v>
      </c>
    </row>
    <row r="313" s="13" customFormat="1">
      <c r="A313" s="13"/>
      <c r="B313" s="221"/>
      <c r="C313" s="222"/>
      <c r="D313" s="223" t="s">
        <v>134</v>
      </c>
      <c r="E313" s="224" t="s">
        <v>21</v>
      </c>
      <c r="F313" s="225" t="s">
        <v>210</v>
      </c>
      <c r="G313" s="222"/>
      <c r="H313" s="226">
        <v>16</v>
      </c>
      <c r="I313" s="227"/>
      <c r="J313" s="222"/>
      <c r="K313" s="222"/>
      <c r="L313" s="228"/>
      <c r="M313" s="229"/>
      <c r="N313" s="230"/>
      <c r="O313" s="230"/>
      <c r="P313" s="230"/>
      <c r="Q313" s="230"/>
      <c r="R313" s="230"/>
      <c r="S313" s="230"/>
      <c r="T313" s="23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2" t="s">
        <v>134</v>
      </c>
      <c r="AU313" s="232" t="s">
        <v>84</v>
      </c>
      <c r="AV313" s="13" t="s">
        <v>84</v>
      </c>
      <c r="AW313" s="13" t="s">
        <v>34</v>
      </c>
      <c r="AX313" s="13" t="s">
        <v>82</v>
      </c>
      <c r="AY313" s="232" t="s">
        <v>126</v>
      </c>
    </row>
    <row r="314" s="2" customFormat="1" ht="16.5" customHeight="1">
      <c r="A314" s="40"/>
      <c r="B314" s="41"/>
      <c r="C314" s="258" t="s">
        <v>552</v>
      </c>
      <c r="D314" s="258" t="s">
        <v>306</v>
      </c>
      <c r="E314" s="259" t="s">
        <v>553</v>
      </c>
      <c r="F314" s="260" t="s">
        <v>554</v>
      </c>
      <c r="G314" s="261" t="s">
        <v>331</v>
      </c>
      <c r="H314" s="262">
        <v>16</v>
      </c>
      <c r="I314" s="263"/>
      <c r="J314" s="264">
        <f>ROUND(I314*H314,2)</f>
        <v>0</v>
      </c>
      <c r="K314" s="265"/>
      <c r="L314" s="266"/>
      <c r="M314" s="267" t="s">
        <v>21</v>
      </c>
      <c r="N314" s="268" t="s">
        <v>45</v>
      </c>
      <c r="O314" s="86"/>
      <c r="P314" s="217">
        <f>O314*H314</f>
        <v>0</v>
      </c>
      <c r="Q314" s="217">
        <v>0.027</v>
      </c>
      <c r="R314" s="217">
        <f>Q314*H314</f>
        <v>0.432</v>
      </c>
      <c r="S314" s="217">
        <v>0</v>
      </c>
      <c r="T314" s="218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9" t="s">
        <v>163</v>
      </c>
      <c r="AT314" s="219" t="s">
        <v>306</v>
      </c>
      <c r="AU314" s="219" t="s">
        <v>84</v>
      </c>
      <c r="AY314" s="19" t="s">
        <v>126</v>
      </c>
      <c r="BE314" s="220">
        <f>IF(N314="základní",J314,0)</f>
        <v>0</v>
      </c>
      <c r="BF314" s="220">
        <f>IF(N314="snížená",J314,0)</f>
        <v>0</v>
      </c>
      <c r="BG314" s="220">
        <f>IF(N314="zákl. přenesená",J314,0)</f>
        <v>0</v>
      </c>
      <c r="BH314" s="220">
        <f>IF(N314="sníž. přenesená",J314,0)</f>
        <v>0</v>
      </c>
      <c r="BI314" s="220">
        <f>IF(N314="nulová",J314,0)</f>
        <v>0</v>
      </c>
      <c r="BJ314" s="19" t="s">
        <v>82</v>
      </c>
      <c r="BK314" s="220">
        <f>ROUND(I314*H314,2)</f>
        <v>0</v>
      </c>
      <c r="BL314" s="19" t="s">
        <v>132</v>
      </c>
      <c r="BM314" s="219" t="s">
        <v>555</v>
      </c>
    </row>
    <row r="315" s="2" customFormat="1">
      <c r="A315" s="40"/>
      <c r="B315" s="41"/>
      <c r="C315" s="42"/>
      <c r="D315" s="223" t="s">
        <v>171</v>
      </c>
      <c r="E315" s="42"/>
      <c r="F315" s="233" t="s">
        <v>535</v>
      </c>
      <c r="G315" s="42"/>
      <c r="H315" s="42"/>
      <c r="I315" s="234"/>
      <c r="J315" s="42"/>
      <c r="K315" s="42"/>
      <c r="L315" s="46"/>
      <c r="M315" s="235"/>
      <c r="N315" s="236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171</v>
      </c>
      <c r="AU315" s="19" t="s">
        <v>84</v>
      </c>
    </row>
    <row r="316" s="13" customFormat="1">
      <c r="A316" s="13"/>
      <c r="B316" s="221"/>
      <c r="C316" s="222"/>
      <c r="D316" s="223" t="s">
        <v>134</v>
      </c>
      <c r="E316" s="224" t="s">
        <v>21</v>
      </c>
      <c r="F316" s="225" t="s">
        <v>210</v>
      </c>
      <c r="G316" s="222"/>
      <c r="H316" s="226">
        <v>16</v>
      </c>
      <c r="I316" s="227"/>
      <c r="J316" s="222"/>
      <c r="K316" s="222"/>
      <c r="L316" s="228"/>
      <c r="M316" s="229"/>
      <c r="N316" s="230"/>
      <c r="O316" s="230"/>
      <c r="P316" s="230"/>
      <c r="Q316" s="230"/>
      <c r="R316" s="230"/>
      <c r="S316" s="230"/>
      <c r="T316" s="23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2" t="s">
        <v>134</v>
      </c>
      <c r="AU316" s="232" t="s">
        <v>84</v>
      </c>
      <c r="AV316" s="13" t="s">
        <v>84</v>
      </c>
      <c r="AW316" s="13" t="s">
        <v>34</v>
      </c>
      <c r="AX316" s="13" t="s">
        <v>82</v>
      </c>
      <c r="AY316" s="232" t="s">
        <v>126</v>
      </c>
    </row>
    <row r="317" s="2" customFormat="1" ht="16.5" customHeight="1">
      <c r="A317" s="40"/>
      <c r="B317" s="41"/>
      <c r="C317" s="258" t="s">
        <v>556</v>
      </c>
      <c r="D317" s="258" t="s">
        <v>306</v>
      </c>
      <c r="E317" s="259" t="s">
        <v>557</v>
      </c>
      <c r="F317" s="260" t="s">
        <v>558</v>
      </c>
      <c r="G317" s="261" t="s">
        <v>331</v>
      </c>
      <c r="H317" s="262">
        <v>16</v>
      </c>
      <c r="I317" s="263"/>
      <c r="J317" s="264">
        <f>ROUND(I317*H317,2)</f>
        <v>0</v>
      </c>
      <c r="K317" s="265"/>
      <c r="L317" s="266"/>
      <c r="M317" s="267" t="s">
        <v>21</v>
      </c>
      <c r="N317" s="268" t="s">
        <v>45</v>
      </c>
      <c r="O317" s="86"/>
      <c r="P317" s="217">
        <f>O317*H317</f>
        <v>0</v>
      </c>
      <c r="Q317" s="217">
        <v>0.0030000000000000001</v>
      </c>
      <c r="R317" s="217">
        <f>Q317*H317</f>
        <v>0.048000000000000001</v>
      </c>
      <c r="S317" s="217">
        <v>0</v>
      </c>
      <c r="T317" s="218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19" t="s">
        <v>163</v>
      </c>
      <c r="AT317" s="219" t="s">
        <v>306</v>
      </c>
      <c r="AU317" s="219" t="s">
        <v>84</v>
      </c>
      <c r="AY317" s="19" t="s">
        <v>126</v>
      </c>
      <c r="BE317" s="220">
        <f>IF(N317="základní",J317,0)</f>
        <v>0</v>
      </c>
      <c r="BF317" s="220">
        <f>IF(N317="snížená",J317,0)</f>
        <v>0</v>
      </c>
      <c r="BG317" s="220">
        <f>IF(N317="zákl. přenesená",J317,0)</f>
        <v>0</v>
      </c>
      <c r="BH317" s="220">
        <f>IF(N317="sníž. přenesená",J317,0)</f>
        <v>0</v>
      </c>
      <c r="BI317" s="220">
        <f>IF(N317="nulová",J317,0)</f>
        <v>0</v>
      </c>
      <c r="BJ317" s="19" t="s">
        <v>82</v>
      </c>
      <c r="BK317" s="220">
        <f>ROUND(I317*H317,2)</f>
        <v>0</v>
      </c>
      <c r="BL317" s="19" t="s">
        <v>132</v>
      </c>
      <c r="BM317" s="219" t="s">
        <v>559</v>
      </c>
    </row>
    <row r="318" s="13" customFormat="1">
      <c r="A318" s="13"/>
      <c r="B318" s="221"/>
      <c r="C318" s="222"/>
      <c r="D318" s="223" t="s">
        <v>134</v>
      </c>
      <c r="E318" s="224" t="s">
        <v>21</v>
      </c>
      <c r="F318" s="225" t="s">
        <v>210</v>
      </c>
      <c r="G318" s="222"/>
      <c r="H318" s="226">
        <v>16</v>
      </c>
      <c r="I318" s="227"/>
      <c r="J318" s="222"/>
      <c r="K318" s="222"/>
      <c r="L318" s="228"/>
      <c r="M318" s="229"/>
      <c r="N318" s="230"/>
      <c r="O318" s="230"/>
      <c r="P318" s="230"/>
      <c r="Q318" s="230"/>
      <c r="R318" s="230"/>
      <c r="S318" s="230"/>
      <c r="T318" s="231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2" t="s">
        <v>134</v>
      </c>
      <c r="AU318" s="232" t="s">
        <v>84</v>
      </c>
      <c r="AV318" s="13" t="s">
        <v>84</v>
      </c>
      <c r="AW318" s="13" t="s">
        <v>34</v>
      </c>
      <c r="AX318" s="13" t="s">
        <v>82</v>
      </c>
      <c r="AY318" s="232" t="s">
        <v>126</v>
      </c>
    </row>
    <row r="319" s="2" customFormat="1" ht="24.15" customHeight="1">
      <c r="A319" s="40"/>
      <c r="B319" s="41"/>
      <c r="C319" s="258" t="s">
        <v>560</v>
      </c>
      <c r="D319" s="258" t="s">
        <v>306</v>
      </c>
      <c r="E319" s="259" t="s">
        <v>561</v>
      </c>
      <c r="F319" s="260" t="s">
        <v>562</v>
      </c>
      <c r="G319" s="261" t="s">
        <v>331</v>
      </c>
      <c r="H319" s="262">
        <v>16</v>
      </c>
      <c r="I319" s="263"/>
      <c r="J319" s="264">
        <f>ROUND(I319*H319,2)</f>
        <v>0</v>
      </c>
      <c r="K319" s="265"/>
      <c r="L319" s="266"/>
      <c r="M319" s="267" t="s">
        <v>21</v>
      </c>
      <c r="N319" s="268" t="s">
        <v>45</v>
      </c>
      <c r="O319" s="86"/>
      <c r="P319" s="217">
        <f>O319*H319</f>
        <v>0</v>
      </c>
      <c r="Q319" s="217">
        <v>0.058000000000000003</v>
      </c>
      <c r="R319" s="217">
        <f>Q319*H319</f>
        <v>0.92800000000000005</v>
      </c>
      <c r="S319" s="217">
        <v>0</v>
      </c>
      <c r="T319" s="218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9" t="s">
        <v>163</v>
      </c>
      <c r="AT319" s="219" t="s">
        <v>306</v>
      </c>
      <c r="AU319" s="219" t="s">
        <v>84</v>
      </c>
      <c r="AY319" s="19" t="s">
        <v>126</v>
      </c>
      <c r="BE319" s="220">
        <f>IF(N319="základní",J319,0)</f>
        <v>0</v>
      </c>
      <c r="BF319" s="220">
        <f>IF(N319="snížená",J319,0)</f>
        <v>0</v>
      </c>
      <c r="BG319" s="220">
        <f>IF(N319="zákl. přenesená",J319,0)</f>
        <v>0</v>
      </c>
      <c r="BH319" s="220">
        <f>IF(N319="sníž. přenesená",J319,0)</f>
        <v>0</v>
      </c>
      <c r="BI319" s="220">
        <f>IF(N319="nulová",J319,0)</f>
        <v>0</v>
      </c>
      <c r="BJ319" s="19" t="s">
        <v>82</v>
      </c>
      <c r="BK319" s="220">
        <f>ROUND(I319*H319,2)</f>
        <v>0</v>
      </c>
      <c r="BL319" s="19" t="s">
        <v>132</v>
      </c>
      <c r="BM319" s="219" t="s">
        <v>563</v>
      </c>
    </row>
    <row r="320" s="2" customFormat="1">
      <c r="A320" s="40"/>
      <c r="B320" s="41"/>
      <c r="C320" s="42"/>
      <c r="D320" s="223" t="s">
        <v>171</v>
      </c>
      <c r="E320" s="42"/>
      <c r="F320" s="233" t="s">
        <v>564</v>
      </c>
      <c r="G320" s="42"/>
      <c r="H320" s="42"/>
      <c r="I320" s="234"/>
      <c r="J320" s="42"/>
      <c r="K320" s="42"/>
      <c r="L320" s="46"/>
      <c r="M320" s="235"/>
      <c r="N320" s="236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171</v>
      </c>
      <c r="AU320" s="19" t="s">
        <v>84</v>
      </c>
    </row>
    <row r="321" s="13" customFormat="1">
      <c r="A321" s="13"/>
      <c r="B321" s="221"/>
      <c r="C321" s="222"/>
      <c r="D321" s="223" t="s">
        <v>134</v>
      </c>
      <c r="E321" s="224" t="s">
        <v>21</v>
      </c>
      <c r="F321" s="225" t="s">
        <v>210</v>
      </c>
      <c r="G321" s="222"/>
      <c r="H321" s="226">
        <v>16</v>
      </c>
      <c r="I321" s="227"/>
      <c r="J321" s="222"/>
      <c r="K321" s="222"/>
      <c r="L321" s="228"/>
      <c r="M321" s="229"/>
      <c r="N321" s="230"/>
      <c r="O321" s="230"/>
      <c r="P321" s="230"/>
      <c r="Q321" s="230"/>
      <c r="R321" s="230"/>
      <c r="S321" s="230"/>
      <c r="T321" s="23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2" t="s">
        <v>134</v>
      </c>
      <c r="AU321" s="232" t="s">
        <v>84</v>
      </c>
      <c r="AV321" s="13" t="s">
        <v>84</v>
      </c>
      <c r="AW321" s="13" t="s">
        <v>34</v>
      </c>
      <c r="AX321" s="13" t="s">
        <v>82</v>
      </c>
      <c r="AY321" s="232" t="s">
        <v>126</v>
      </c>
    </row>
    <row r="322" s="2" customFormat="1" ht="24.15" customHeight="1">
      <c r="A322" s="40"/>
      <c r="B322" s="41"/>
      <c r="C322" s="258" t="s">
        <v>565</v>
      </c>
      <c r="D322" s="258" t="s">
        <v>306</v>
      </c>
      <c r="E322" s="259" t="s">
        <v>566</v>
      </c>
      <c r="F322" s="260" t="s">
        <v>567</v>
      </c>
      <c r="G322" s="261" t="s">
        <v>331</v>
      </c>
      <c r="H322" s="262">
        <v>16</v>
      </c>
      <c r="I322" s="263"/>
      <c r="J322" s="264">
        <f>ROUND(I322*H322,2)</f>
        <v>0</v>
      </c>
      <c r="K322" s="265"/>
      <c r="L322" s="266"/>
      <c r="M322" s="267" t="s">
        <v>21</v>
      </c>
      <c r="N322" s="268" t="s">
        <v>45</v>
      </c>
      <c r="O322" s="86"/>
      <c r="P322" s="217">
        <f>O322*H322</f>
        <v>0</v>
      </c>
      <c r="Q322" s="217">
        <v>0.059999999999999998</v>
      </c>
      <c r="R322" s="217">
        <f>Q322*H322</f>
        <v>0.95999999999999996</v>
      </c>
      <c r="S322" s="217">
        <v>0</v>
      </c>
      <c r="T322" s="218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19" t="s">
        <v>163</v>
      </c>
      <c r="AT322" s="219" t="s">
        <v>306</v>
      </c>
      <c r="AU322" s="219" t="s">
        <v>84</v>
      </c>
      <c r="AY322" s="19" t="s">
        <v>126</v>
      </c>
      <c r="BE322" s="220">
        <f>IF(N322="základní",J322,0)</f>
        <v>0</v>
      </c>
      <c r="BF322" s="220">
        <f>IF(N322="snížená",J322,0)</f>
        <v>0</v>
      </c>
      <c r="BG322" s="220">
        <f>IF(N322="zákl. přenesená",J322,0)</f>
        <v>0</v>
      </c>
      <c r="BH322" s="220">
        <f>IF(N322="sníž. přenesená",J322,0)</f>
        <v>0</v>
      </c>
      <c r="BI322" s="220">
        <f>IF(N322="nulová",J322,0)</f>
        <v>0</v>
      </c>
      <c r="BJ322" s="19" t="s">
        <v>82</v>
      </c>
      <c r="BK322" s="220">
        <f>ROUND(I322*H322,2)</f>
        <v>0</v>
      </c>
      <c r="BL322" s="19" t="s">
        <v>132</v>
      </c>
      <c r="BM322" s="219" t="s">
        <v>568</v>
      </c>
    </row>
    <row r="323" s="13" customFormat="1">
      <c r="A323" s="13"/>
      <c r="B323" s="221"/>
      <c r="C323" s="222"/>
      <c r="D323" s="223" t="s">
        <v>134</v>
      </c>
      <c r="E323" s="224" t="s">
        <v>21</v>
      </c>
      <c r="F323" s="225" t="s">
        <v>210</v>
      </c>
      <c r="G323" s="222"/>
      <c r="H323" s="226">
        <v>16</v>
      </c>
      <c r="I323" s="227"/>
      <c r="J323" s="222"/>
      <c r="K323" s="222"/>
      <c r="L323" s="228"/>
      <c r="M323" s="229"/>
      <c r="N323" s="230"/>
      <c r="O323" s="230"/>
      <c r="P323" s="230"/>
      <c r="Q323" s="230"/>
      <c r="R323" s="230"/>
      <c r="S323" s="230"/>
      <c r="T323" s="231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2" t="s">
        <v>134</v>
      </c>
      <c r="AU323" s="232" t="s">
        <v>84</v>
      </c>
      <c r="AV323" s="13" t="s">
        <v>84</v>
      </c>
      <c r="AW323" s="13" t="s">
        <v>34</v>
      </c>
      <c r="AX323" s="13" t="s">
        <v>82</v>
      </c>
      <c r="AY323" s="232" t="s">
        <v>126</v>
      </c>
    </row>
    <row r="324" s="2" customFormat="1" ht="16.5" customHeight="1">
      <c r="A324" s="40"/>
      <c r="B324" s="41"/>
      <c r="C324" s="258" t="s">
        <v>270</v>
      </c>
      <c r="D324" s="258" t="s">
        <v>306</v>
      </c>
      <c r="E324" s="259" t="s">
        <v>569</v>
      </c>
      <c r="F324" s="260" t="s">
        <v>570</v>
      </c>
      <c r="G324" s="261" t="s">
        <v>186</v>
      </c>
      <c r="H324" s="262">
        <v>70</v>
      </c>
      <c r="I324" s="263"/>
      <c r="J324" s="264">
        <f>ROUND(I324*H324,2)</f>
        <v>0</v>
      </c>
      <c r="K324" s="265"/>
      <c r="L324" s="266"/>
      <c r="M324" s="267" t="s">
        <v>21</v>
      </c>
      <c r="N324" s="268" t="s">
        <v>45</v>
      </c>
      <c r="O324" s="86"/>
      <c r="P324" s="217">
        <f>O324*H324</f>
        <v>0</v>
      </c>
      <c r="Q324" s="217">
        <v>0</v>
      </c>
      <c r="R324" s="217">
        <f>Q324*H324</f>
        <v>0</v>
      </c>
      <c r="S324" s="217">
        <v>0</v>
      </c>
      <c r="T324" s="218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9" t="s">
        <v>163</v>
      </c>
      <c r="AT324" s="219" t="s">
        <v>306</v>
      </c>
      <c r="AU324" s="219" t="s">
        <v>84</v>
      </c>
      <c r="AY324" s="19" t="s">
        <v>126</v>
      </c>
      <c r="BE324" s="220">
        <f>IF(N324="základní",J324,0)</f>
        <v>0</v>
      </c>
      <c r="BF324" s="220">
        <f>IF(N324="snížená",J324,0)</f>
        <v>0</v>
      </c>
      <c r="BG324" s="220">
        <f>IF(N324="zákl. přenesená",J324,0)</f>
        <v>0</v>
      </c>
      <c r="BH324" s="220">
        <f>IF(N324="sníž. přenesená",J324,0)</f>
        <v>0</v>
      </c>
      <c r="BI324" s="220">
        <f>IF(N324="nulová",J324,0)</f>
        <v>0</v>
      </c>
      <c r="BJ324" s="19" t="s">
        <v>82</v>
      </c>
      <c r="BK324" s="220">
        <f>ROUND(I324*H324,2)</f>
        <v>0</v>
      </c>
      <c r="BL324" s="19" t="s">
        <v>132</v>
      </c>
      <c r="BM324" s="219" t="s">
        <v>571</v>
      </c>
    </row>
    <row r="325" s="13" customFormat="1">
      <c r="A325" s="13"/>
      <c r="B325" s="221"/>
      <c r="C325" s="222"/>
      <c r="D325" s="223" t="s">
        <v>134</v>
      </c>
      <c r="E325" s="224" t="s">
        <v>21</v>
      </c>
      <c r="F325" s="225" t="s">
        <v>506</v>
      </c>
      <c r="G325" s="222"/>
      <c r="H325" s="226">
        <v>70</v>
      </c>
      <c r="I325" s="227"/>
      <c r="J325" s="222"/>
      <c r="K325" s="222"/>
      <c r="L325" s="228"/>
      <c r="M325" s="229"/>
      <c r="N325" s="230"/>
      <c r="O325" s="230"/>
      <c r="P325" s="230"/>
      <c r="Q325" s="230"/>
      <c r="R325" s="230"/>
      <c r="S325" s="230"/>
      <c r="T325" s="231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2" t="s">
        <v>134</v>
      </c>
      <c r="AU325" s="232" t="s">
        <v>84</v>
      </c>
      <c r="AV325" s="13" t="s">
        <v>84</v>
      </c>
      <c r="AW325" s="13" t="s">
        <v>34</v>
      </c>
      <c r="AX325" s="13" t="s">
        <v>74</v>
      </c>
      <c r="AY325" s="232" t="s">
        <v>126</v>
      </c>
    </row>
    <row r="326" s="2" customFormat="1" ht="37.8" customHeight="1">
      <c r="A326" s="40"/>
      <c r="B326" s="41"/>
      <c r="C326" s="207" t="s">
        <v>572</v>
      </c>
      <c r="D326" s="207" t="s">
        <v>128</v>
      </c>
      <c r="E326" s="208" t="s">
        <v>573</v>
      </c>
      <c r="F326" s="209" t="s">
        <v>574</v>
      </c>
      <c r="G326" s="210" t="s">
        <v>186</v>
      </c>
      <c r="H326" s="211">
        <v>11.6</v>
      </c>
      <c r="I326" s="212"/>
      <c r="J326" s="213">
        <f>ROUND(I326*H326,2)</f>
        <v>0</v>
      </c>
      <c r="K326" s="214"/>
      <c r="L326" s="46"/>
      <c r="M326" s="215" t="s">
        <v>21</v>
      </c>
      <c r="N326" s="216" t="s">
        <v>45</v>
      </c>
      <c r="O326" s="86"/>
      <c r="P326" s="217">
        <f>O326*H326</f>
        <v>0</v>
      </c>
      <c r="Q326" s="217">
        <v>0.51915</v>
      </c>
      <c r="R326" s="217">
        <f>Q326*H326</f>
        <v>6.0221399999999994</v>
      </c>
      <c r="S326" s="217">
        <v>0</v>
      </c>
      <c r="T326" s="218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9" t="s">
        <v>132</v>
      </c>
      <c r="AT326" s="219" t="s">
        <v>128</v>
      </c>
      <c r="AU326" s="219" t="s">
        <v>84</v>
      </c>
      <c r="AY326" s="19" t="s">
        <v>126</v>
      </c>
      <c r="BE326" s="220">
        <f>IF(N326="základní",J326,0)</f>
        <v>0</v>
      </c>
      <c r="BF326" s="220">
        <f>IF(N326="snížená",J326,0)</f>
        <v>0</v>
      </c>
      <c r="BG326" s="220">
        <f>IF(N326="zákl. přenesená",J326,0)</f>
        <v>0</v>
      </c>
      <c r="BH326" s="220">
        <f>IF(N326="sníž. přenesená",J326,0)</f>
        <v>0</v>
      </c>
      <c r="BI326" s="220">
        <f>IF(N326="nulová",J326,0)</f>
        <v>0</v>
      </c>
      <c r="BJ326" s="19" t="s">
        <v>82</v>
      </c>
      <c r="BK326" s="220">
        <f>ROUND(I326*H326,2)</f>
        <v>0</v>
      </c>
      <c r="BL326" s="19" t="s">
        <v>132</v>
      </c>
      <c r="BM326" s="219" t="s">
        <v>575</v>
      </c>
    </row>
    <row r="327" s="13" customFormat="1">
      <c r="A327" s="13"/>
      <c r="B327" s="221"/>
      <c r="C327" s="222"/>
      <c r="D327" s="223" t="s">
        <v>134</v>
      </c>
      <c r="E327" s="224" t="s">
        <v>21</v>
      </c>
      <c r="F327" s="225" t="s">
        <v>576</v>
      </c>
      <c r="G327" s="222"/>
      <c r="H327" s="226">
        <v>11.6</v>
      </c>
      <c r="I327" s="227"/>
      <c r="J327" s="222"/>
      <c r="K327" s="222"/>
      <c r="L327" s="228"/>
      <c r="M327" s="229"/>
      <c r="N327" s="230"/>
      <c r="O327" s="230"/>
      <c r="P327" s="230"/>
      <c r="Q327" s="230"/>
      <c r="R327" s="230"/>
      <c r="S327" s="230"/>
      <c r="T327" s="231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2" t="s">
        <v>134</v>
      </c>
      <c r="AU327" s="232" t="s">
        <v>84</v>
      </c>
      <c r="AV327" s="13" t="s">
        <v>84</v>
      </c>
      <c r="AW327" s="13" t="s">
        <v>34</v>
      </c>
      <c r="AX327" s="13" t="s">
        <v>82</v>
      </c>
      <c r="AY327" s="232" t="s">
        <v>126</v>
      </c>
    </row>
    <row r="328" s="2" customFormat="1" ht="44.25" customHeight="1">
      <c r="A328" s="40"/>
      <c r="B328" s="41"/>
      <c r="C328" s="207" t="s">
        <v>577</v>
      </c>
      <c r="D328" s="207" t="s">
        <v>128</v>
      </c>
      <c r="E328" s="208" t="s">
        <v>578</v>
      </c>
      <c r="F328" s="209" t="s">
        <v>579</v>
      </c>
      <c r="G328" s="210" t="s">
        <v>331</v>
      </c>
      <c r="H328" s="211">
        <v>3</v>
      </c>
      <c r="I328" s="212"/>
      <c r="J328" s="213">
        <f>ROUND(I328*H328,2)</f>
        <v>0</v>
      </c>
      <c r="K328" s="214"/>
      <c r="L328" s="46"/>
      <c r="M328" s="215" t="s">
        <v>21</v>
      </c>
      <c r="N328" s="216" t="s">
        <v>45</v>
      </c>
      <c r="O328" s="86"/>
      <c r="P328" s="217">
        <f>O328*H328</f>
        <v>0</v>
      </c>
      <c r="Q328" s="217">
        <v>0.2767</v>
      </c>
      <c r="R328" s="217">
        <f>Q328*H328</f>
        <v>0.83010000000000006</v>
      </c>
      <c r="S328" s="217">
        <v>0</v>
      </c>
      <c r="T328" s="218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9" t="s">
        <v>132</v>
      </c>
      <c r="AT328" s="219" t="s">
        <v>128</v>
      </c>
      <c r="AU328" s="219" t="s">
        <v>84</v>
      </c>
      <c r="AY328" s="19" t="s">
        <v>126</v>
      </c>
      <c r="BE328" s="220">
        <f>IF(N328="základní",J328,0)</f>
        <v>0</v>
      </c>
      <c r="BF328" s="220">
        <f>IF(N328="snížená",J328,0)</f>
        <v>0</v>
      </c>
      <c r="BG328" s="220">
        <f>IF(N328="zákl. přenesená",J328,0)</f>
        <v>0</v>
      </c>
      <c r="BH328" s="220">
        <f>IF(N328="sníž. přenesená",J328,0)</f>
        <v>0</v>
      </c>
      <c r="BI328" s="220">
        <f>IF(N328="nulová",J328,0)</f>
        <v>0</v>
      </c>
      <c r="BJ328" s="19" t="s">
        <v>82</v>
      </c>
      <c r="BK328" s="220">
        <f>ROUND(I328*H328,2)</f>
        <v>0</v>
      </c>
      <c r="BL328" s="19" t="s">
        <v>132</v>
      </c>
      <c r="BM328" s="219" t="s">
        <v>580</v>
      </c>
    </row>
    <row r="329" s="2" customFormat="1">
      <c r="A329" s="40"/>
      <c r="B329" s="41"/>
      <c r="C329" s="42"/>
      <c r="D329" s="223" t="s">
        <v>171</v>
      </c>
      <c r="E329" s="42"/>
      <c r="F329" s="233" t="s">
        <v>581</v>
      </c>
      <c r="G329" s="42"/>
      <c r="H329" s="42"/>
      <c r="I329" s="234"/>
      <c r="J329" s="42"/>
      <c r="K329" s="42"/>
      <c r="L329" s="46"/>
      <c r="M329" s="235"/>
      <c r="N329" s="236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171</v>
      </c>
      <c r="AU329" s="19" t="s">
        <v>84</v>
      </c>
    </row>
    <row r="330" s="13" customFormat="1">
      <c r="A330" s="13"/>
      <c r="B330" s="221"/>
      <c r="C330" s="222"/>
      <c r="D330" s="223" t="s">
        <v>134</v>
      </c>
      <c r="E330" s="224" t="s">
        <v>21</v>
      </c>
      <c r="F330" s="225" t="s">
        <v>140</v>
      </c>
      <c r="G330" s="222"/>
      <c r="H330" s="226">
        <v>3</v>
      </c>
      <c r="I330" s="227"/>
      <c r="J330" s="222"/>
      <c r="K330" s="222"/>
      <c r="L330" s="228"/>
      <c r="M330" s="229"/>
      <c r="N330" s="230"/>
      <c r="O330" s="230"/>
      <c r="P330" s="230"/>
      <c r="Q330" s="230"/>
      <c r="R330" s="230"/>
      <c r="S330" s="230"/>
      <c r="T330" s="231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2" t="s">
        <v>134</v>
      </c>
      <c r="AU330" s="232" t="s">
        <v>84</v>
      </c>
      <c r="AV330" s="13" t="s">
        <v>84</v>
      </c>
      <c r="AW330" s="13" t="s">
        <v>34</v>
      </c>
      <c r="AX330" s="13" t="s">
        <v>82</v>
      </c>
      <c r="AY330" s="232" t="s">
        <v>126</v>
      </c>
    </row>
    <row r="331" s="2" customFormat="1" ht="16.5" customHeight="1">
      <c r="A331" s="40"/>
      <c r="B331" s="41"/>
      <c r="C331" s="207" t="s">
        <v>582</v>
      </c>
      <c r="D331" s="207" t="s">
        <v>128</v>
      </c>
      <c r="E331" s="208" t="s">
        <v>583</v>
      </c>
      <c r="F331" s="209" t="s">
        <v>584</v>
      </c>
      <c r="G331" s="210" t="s">
        <v>331</v>
      </c>
      <c r="H331" s="211">
        <v>12</v>
      </c>
      <c r="I331" s="212"/>
      <c r="J331" s="213">
        <f>ROUND(I331*H331,2)</f>
        <v>0</v>
      </c>
      <c r="K331" s="214"/>
      <c r="L331" s="46"/>
      <c r="M331" s="215" t="s">
        <v>21</v>
      </c>
      <c r="N331" s="216" t="s">
        <v>45</v>
      </c>
      <c r="O331" s="86"/>
      <c r="P331" s="217">
        <f>O331*H331</f>
        <v>0</v>
      </c>
      <c r="Q331" s="217">
        <v>0.42080000000000001</v>
      </c>
      <c r="R331" s="217">
        <f>Q331*H331</f>
        <v>5.0495999999999999</v>
      </c>
      <c r="S331" s="217">
        <v>0</v>
      </c>
      <c r="T331" s="218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9" t="s">
        <v>132</v>
      </c>
      <c r="AT331" s="219" t="s">
        <v>128</v>
      </c>
      <c r="AU331" s="219" t="s">
        <v>84</v>
      </c>
      <c r="AY331" s="19" t="s">
        <v>126</v>
      </c>
      <c r="BE331" s="220">
        <f>IF(N331="základní",J331,0)</f>
        <v>0</v>
      </c>
      <c r="BF331" s="220">
        <f>IF(N331="snížená",J331,0)</f>
        <v>0</v>
      </c>
      <c r="BG331" s="220">
        <f>IF(N331="zákl. přenesená",J331,0)</f>
        <v>0</v>
      </c>
      <c r="BH331" s="220">
        <f>IF(N331="sníž. přenesená",J331,0)</f>
        <v>0</v>
      </c>
      <c r="BI331" s="220">
        <f>IF(N331="nulová",J331,0)</f>
        <v>0</v>
      </c>
      <c r="BJ331" s="19" t="s">
        <v>82</v>
      </c>
      <c r="BK331" s="220">
        <f>ROUND(I331*H331,2)</f>
        <v>0</v>
      </c>
      <c r="BL331" s="19" t="s">
        <v>132</v>
      </c>
      <c r="BM331" s="219" t="s">
        <v>585</v>
      </c>
    </row>
    <row r="332" s="13" customFormat="1">
      <c r="A332" s="13"/>
      <c r="B332" s="221"/>
      <c r="C332" s="222"/>
      <c r="D332" s="223" t="s">
        <v>134</v>
      </c>
      <c r="E332" s="224" t="s">
        <v>21</v>
      </c>
      <c r="F332" s="225" t="s">
        <v>183</v>
      </c>
      <c r="G332" s="222"/>
      <c r="H332" s="226">
        <v>12</v>
      </c>
      <c r="I332" s="227"/>
      <c r="J332" s="222"/>
      <c r="K332" s="222"/>
      <c r="L332" s="228"/>
      <c r="M332" s="229"/>
      <c r="N332" s="230"/>
      <c r="O332" s="230"/>
      <c r="P332" s="230"/>
      <c r="Q332" s="230"/>
      <c r="R332" s="230"/>
      <c r="S332" s="230"/>
      <c r="T332" s="231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2" t="s">
        <v>134</v>
      </c>
      <c r="AU332" s="232" t="s">
        <v>84</v>
      </c>
      <c r="AV332" s="13" t="s">
        <v>84</v>
      </c>
      <c r="AW332" s="13" t="s">
        <v>34</v>
      </c>
      <c r="AX332" s="13" t="s">
        <v>82</v>
      </c>
      <c r="AY332" s="232" t="s">
        <v>126</v>
      </c>
    </row>
    <row r="333" s="2" customFormat="1" ht="24.15" customHeight="1">
      <c r="A333" s="40"/>
      <c r="B333" s="41"/>
      <c r="C333" s="207" t="s">
        <v>586</v>
      </c>
      <c r="D333" s="207" t="s">
        <v>128</v>
      </c>
      <c r="E333" s="208" t="s">
        <v>587</v>
      </c>
      <c r="F333" s="209" t="s">
        <v>588</v>
      </c>
      <c r="G333" s="210" t="s">
        <v>331</v>
      </c>
      <c r="H333" s="211">
        <v>19</v>
      </c>
      <c r="I333" s="212"/>
      <c r="J333" s="213">
        <f>ROUND(I333*H333,2)</f>
        <v>0</v>
      </c>
      <c r="K333" s="214"/>
      <c r="L333" s="46"/>
      <c r="M333" s="215" t="s">
        <v>21</v>
      </c>
      <c r="N333" s="216" t="s">
        <v>45</v>
      </c>
      <c r="O333" s="86"/>
      <c r="P333" s="217">
        <f>O333*H333</f>
        <v>0</v>
      </c>
      <c r="Q333" s="217">
        <v>0.31108000000000002</v>
      </c>
      <c r="R333" s="217">
        <f>Q333*H333</f>
        <v>5.91052</v>
      </c>
      <c r="S333" s="217">
        <v>0</v>
      </c>
      <c r="T333" s="218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9" t="s">
        <v>132</v>
      </c>
      <c r="AT333" s="219" t="s">
        <v>128</v>
      </c>
      <c r="AU333" s="219" t="s">
        <v>84</v>
      </c>
      <c r="AY333" s="19" t="s">
        <v>126</v>
      </c>
      <c r="BE333" s="220">
        <f>IF(N333="základní",J333,0)</f>
        <v>0</v>
      </c>
      <c r="BF333" s="220">
        <f>IF(N333="snížená",J333,0)</f>
        <v>0</v>
      </c>
      <c r="BG333" s="220">
        <f>IF(N333="zákl. přenesená",J333,0)</f>
        <v>0</v>
      </c>
      <c r="BH333" s="220">
        <f>IF(N333="sníž. přenesená",J333,0)</f>
        <v>0</v>
      </c>
      <c r="BI333" s="220">
        <f>IF(N333="nulová",J333,0)</f>
        <v>0</v>
      </c>
      <c r="BJ333" s="19" t="s">
        <v>82</v>
      </c>
      <c r="BK333" s="220">
        <f>ROUND(I333*H333,2)</f>
        <v>0</v>
      </c>
      <c r="BL333" s="19" t="s">
        <v>132</v>
      </c>
      <c r="BM333" s="219" t="s">
        <v>589</v>
      </c>
    </row>
    <row r="334" s="13" customFormat="1">
      <c r="A334" s="13"/>
      <c r="B334" s="221"/>
      <c r="C334" s="222"/>
      <c r="D334" s="223" t="s">
        <v>134</v>
      </c>
      <c r="E334" s="224" t="s">
        <v>21</v>
      </c>
      <c r="F334" s="225" t="s">
        <v>228</v>
      </c>
      <c r="G334" s="222"/>
      <c r="H334" s="226">
        <v>19</v>
      </c>
      <c r="I334" s="227"/>
      <c r="J334" s="222"/>
      <c r="K334" s="222"/>
      <c r="L334" s="228"/>
      <c r="M334" s="229"/>
      <c r="N334" s="230"/>
      <c r="O334" s="230"/>
      <c r="P334" s="230"/>
      <c r="Q334" s="230"/>
      <c r="R334" s="230"/>
      <c r="S334" s="230"/>
      <c r="T334" s="23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2" t="s">
        <v>134</v>
      </c>
      <c r="AU334" s="232" t="s">
        <v>84</v>
      </c>
      <c r="AV334" s="13" t="s">
        <v>84</v>
      </c>
      <c r="AW334" s="13" t="s">
        <v>34</v>
      </c>
      <c r="AX334" s="13" t="s">
        <v>82</v>
      </c>
      <c r="AY334" s="232" t="s">
        <v>126</v>
      </c>
    </row>
    <row r="335" s="2" customFormat="1" ht="16.5" customHeight="1">
      <c r="A335" s="40"/>
      <c r="B335" s="41"/>
      <c r="C335" s="207" t="s">
        <v>590</v>
      </c>
      <c r="D335" s="207" t="s">
        <v>128</v>
      </c>
      <c r="E335" s="208" t="s">
        <v>591</v>
      </c>
      <c r="F335" s="209" t="s">
        <v>592</v>
      </c>
      <c r="G335" s="210" t="s">
        <v>186</v>
      </c>
      <c r="H335" s="211">
        <v>150</v>
      </c>
      <c r="I335" s="212"/>
      <c r="J335" s="213">
        <f>ROUND(I335*H335,2)</f>
        <v>0</v>
      </c>
      <c r="K335" s="214"/>
      <c r="L335" s="46"/>
      <c r="M335" s="215" t="s">
        <v>21</v>
      </c>
      <c r="N335" s="216" t="s">
        <v>45</v>
      </c>
      <c r="O335" s="86"/>
      <c r="P335" s="217">
        <f>O335*H335</f>
        <v>0</v>
      </c>
      <c r="Q335" s="217">
        <v>0.00046999999999999999</v>
      </c>
      <c r="R335" s="217">
        <f>Q335*H335</f>
        <v>0.070499999999999993</v>
      </c>
      <c r="S335" s="217">
        <v>0</v>
      </c>
      <c r="T335" s="218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19" t="s">
        <v>132</v>
      </c>
      <c r="AT335" s="219" t="s">
        <v>128</v>
      </c>
      <c r="AU335" s="219" t="s">
        <v>84</v>
      </c>
      <c r="AY335" s="19" t="s">
        <v>126</v>
      </c>
      <c r="BE335" s="220">
        <f>IF(N335="základní",J335,0)</f>
        <v>0</v>
      </c>
      <c r="BF335" s="220">
        <f>IF(N335="snížená",J335,0)</f>
        <v>0</v>
      </c>
      <c r="BG335" s="220">
        <f>IF(N335="zákl. přenesená",J335,0)</f>
        <v>0</v>
      </c>
      <c r="BH335" s="220">
        <f>IF(N335="sníž. přenesená",J335,0)</f>
        <v>0</v>
      </c>
      <c r="BI335" s="220">
        <f>IF(N335="nulová",J335,0)</f>
        <v>0</v>
      </c>
      <c r="BJ335" s="19" t="s">
        <v>82</v>
      </c>
      <c r="BK335" s="220">
        <f>ROUND(I335*H335,2)</f>
        <v>0</v>
      </c>
      <c r="BL335" s="19" t="s">
        <v>132</v>
      </c>
      <c r="BM335" s="219" t="s">
        <v>593</v>
      </c>
    </row>
    <row r="336" s="2" customFormat="1">
      <c r="A336" s="40"/>
      <c r="B336" s="41"/>
      <c r="C336" s="42"/>
      <c r="D336" s="223" t="s">
        <v>171</v>
      </c>
      <c r="E336" s="42"/>
      <c r="F336" s="233" t="s">
        <v>594</v>
      </c>
      <c r="G336" s="42"/>
      <c r="H336" s="42"/>
      <c r="I336" s="234"/>
      <c r="J336" s="42"/>
      <c r="K336" s="42"/>
      <c r="L336" s="46"/>
      <c r="M336" s="235"/>
      <c r="N336" s="236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171</v>
      </c>
      <c r="AU336" s="19" t="s">
        <v>84</v>
      </c>
    </row>
    <row r="337" s="13" customFormat="1">
      <c r="A337" s="13"/>
      <c r="B337" s="221"/>
      <c r="C337" s="222"/>
      <c r="D337" s="223" t="s">
        <v>134</v>
      </c>
      <c r="E337" s="224" t="s">
        <v>21</v>
      </c>
      <c r="F337" s="225" t="s">
        <v>595</v>
      </c>
      <c r="G337" s="222"/>
      <c r="H337" s="226">
        <v>150</v>
      </c>
      <c r="I337" s="227"/>
      <c r="J337" s="222"/>
      <c r="K337" s="222"/>
      <c r="L337" s="228"/>
      <c r="M337" s="229"/>
      <c r="N337" s="230"/>
      <c r="O337" s="230"/>
      <c r="P337" s="230"/>
      <c r="Q337" s="230"/>
      <c r="R337" s="230"/>
      <c r="S337" s="230"/>
      <c r="T337" s="231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2" t="s">
        <v>134</v>
      </c>
      <c r="AU337" s="232" t="s">
        <v>84</v>
      </c>
      <c r="AV337" s="13" t="s">
        <v>84</v>
      </c>
      <c r="AW337" s="13" t="s">
        <v>34</v>
      </c>
      <c r="AX337" s="13" t="s">
        <v>82</v>
      </c>
      <c r="AY337" s="232" t="s">
        <v>126</v>
      </c>
    </row>
    <row r="338" s="2" customFormat="1" ht="16.5" customHeight="1">
      <c r="A338" s="40"/>
      <c r="B338" s="41"/>
      <c r="C338" s="258" t="s">
        <v>596</v>
      </c>
      <c r="D338" s="258" t="s">
        <v>306</v>
      </c>
      <c r="E338" s="259" t="s">
        <v>597</v>
      </c>
      <c r="F338" s="260" t="s">
        <v>598</v>
      </c>
      <c r="G338" s="261" t="s">
        <v>186</v>
      </c>
      <c r="H338" s="262">
        <v>150</v>
      </c>
      <c r="I338" s="263"/>
      <c r="J338" s="264">
        <f>ROUND(I338*H338,2)</f>
        <v>0</v>
      </c>
      <c r="K338" s="265"/>
      <c r="L338" s="266"/>
      <c r="M338" s="267" t="s">
        <v>21</v>
      </c>
      <c r="N338" s="268" t="s">
        <v>45</v>
      </c>
      <c r="O338" s="86"/>
      <c r="P338" s="217">
        <f>O338*H338</f>
        <v>0</v>
      </c>
      <c r="Q338" s="217">
        <v>0.0067499999999999999</v>
      </c>
      <c r="R338" s="217">
        <f>Q338*H338</f>
        <v>1.0125</v>
      </c>
      <c r="S338" s="217">
        <v>0</v>
      </c>
      <c r="T338" s="218">
        <f>S338*H338</f>
        <v>0</v>
      </c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R338" s="219" t="s">
        <v>163</v>
      </c>
      <c r="AT338" s="219" t="s">
        <v>306</v>
      </c>
      <c r="AU338" s="219" t="s">
        <v>84</v>
      </c>
      <c r="AY338" s="19" t="s">
        <v>126</v>
      </c>
      <c r="BE338" s="220">
        <f>IF(N338="základní",J338,0)</f>
        <v>0</v>
      </c>
      <c r="BF338" s="220">
        <f>IF(N338="snížená",J338,0)</f>
        <v>0</v>
      </c>
      <c r="BG338" s="220">
        <f>IF(N338="zákl. přenesená",J338,0)</f>
        <v>0</v>
      </c>
      <c r="BH338" s="220">
        <f>IF(N338="sníž. přenesená",J338,0)</f>
        <v>0</v>
      </c>
      <c r="BI338" s="220">
        <f>IF(N338="nulová",J338,0)</f>
        <v>0</v>
      </c>
      <c r="BJ338" s="19" t="s">
        <v>82</v>
      </c>
      <c r="BK338" s="220">
        <f>ROUND(I338*H338,2)</f>
        <v>0</v>
      </c>
      <c r="BL338" s="19" t="s">
        <v>132</v>
      </c>
      <c r="BM338" s="219" t="s">
        <v>599</v>
      </c>
    </row>
    <row r="339" s="13" customFormat="1">
      <c r="A339" s="13"/>
      <c r="B339" s="221"/>
      <c r="C339" s="222"/>
      <c r="D339" s="223" t="s">
        <v>134</v>
      </c>
      <c r="E339" s="224" t="s">
        <v>21</v>
      </c>
      <c r="F339" s="225" t="s">
        <v>595</v>
      </c>
      <c r="G339" s="222"/>
      <c r="H339" s="226">
        <v>150</v>
      </c>
      <c r="I339" s="227"/>
      <c r="J339" s="222"/>
      <c r="K339" s="222"/>
      <c r="L339" s="228"/>
      <c r="M339" s="229"/>
      <c r="N339" s="230"/>
      <c r="O339" s="230"/>
      <c r="P339" s="230"/>
      <c r="Q339" s="230"/>
      <c r="R339" s="230"/>
      <c r="S339" s="230"/>
      <c r="T339" s="231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2" t="s">
        <v>134</v>
      </c>
      <c r="AU339" s="232" t="s">
        <v>84</v>
      </c>
      <c r="AV339" s="13" t="s">
        <v>84</v>
      </c>
      <c r="AW339" s="13" t="s">
        <v>34</v>
      </c>
      <c r="AX339" s="13" t="s">
        <v>82</v>
      </c>
      <c r="AY339" s="232" t="s">
        <v>126</v>
      </c>
    </row>
    <row r="340" s="12" customFormat="1" ht="22.8" customHeight="1">
      <c r="A340" s="12"/>
      <c r="B340" s="191"/>
      <c r="C340" s="192"/>
      <c r="D340" s="193" t="s">
        <v>73</v>
      </c>
      <c r="E340" s="205" t="s">
        <v>167</v>
      </c>
      <c r="F340" s="205" t="s">
        <v>600</v>
      </c>
      <c r="G340" s="192"/>
      <c r="H340" s="192"/>
      <c r="I340" s="195"/>
      <c r="J340" s="206">
        <f>BK340</f>
        <v>0</v>
      </c>
      <c r="K340" s="192"/>
      <c r="L340" s="197"/>
      <c r="M340" s="198"/>
      <c r="N340" s="199"/>
      <c r="O340" s="199"/>
      <c r="P340" s="200">
        <f>SUM(P341:P418)</f>
        <v>0</v>
      </c>
      <c r="Q340" s="199"/>
      <c r="R340" s="200">
        <f>SUM(R341:R418)</f>
        <v>106.10533100000001</v>
      </c>
      <c r="S340" s="199"/>
      <c r="T340" s="201">
        <f>SUM(T341:T418)</f>
        <v>14.580500000000001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02" t="s">
        <v>82</v>
      </c>
      <c r="AT340" s="203" t="s">
        <v>73</v>
      </c>
      <c r="AU340" s="203" t="s">
        <v>82</v>
      </c>
      <c r="AY340" s="202" t="s">
        <v>126</v>
      </c>
      <c r="BK340" s="204">
        <f>SUM(BK341:BK418)</f>
        <v>0</v>
      </c>
    </row>
    <row r="341" s="2" customFormat="1" ht="76.35" customHeight="1">
      <c r="A341" s="40"/>
      <c r="B341" s="41"/>
      <c r="C341" s="207" t="s">
        <v>601</v>
      </c>
      <c r="D341" s="207" t="s">
        <v>128</v>
      </c>
      <c r="E341" s="208" t="s">
        <v>602</v>
      </c>
      <c r="F341" s="209" t="s">
        <v>603</v>
      </c>
      <c r="G341" s="210" t="s">
        <v>331</v>
      </c>
      <c r="H341" s="211">
        <v>3</v>
      </c>
      <c r="I341" s="212"/>
      <c r="J341" s="213">
        <f>ROUND(I341*H341,2)</f>
        <v>0</v>
      </c>
      <c r="K341" s="214"/>
      <c r="L341" s="46"/>
      <c r="M341" s="215" t="s">
        <v>21</v>
      </c>
      <c r="N341" s="216" t="s">
        <v>45</v>
      </c>
      <c r="O341" s="86"/>
      <c r="P341" s="217">
        <f>O341*H341</f>
        <v>0</v>
      </c>
      <c r="Q341" s="217">
        <v>0.10940999999999999</v>
      </c>
      <c r="R341" s="217">
        <f>Q341*H341</f>
        <v>0.32822999999999997</v>
      </c>
      <c r="S341" s="217">
        <v>0</v>
      </c>
      <c r="T341" s="218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19" t="s">
        <v>132</v>
      </c>
      <c r="AT341" s="219" t="s">
        <v>128</v>
      </c>
      <c r="AU341" s="219" t="s">
        <v>84</v>
      </c>
      <c r="AY341" s="19" t="s">
        <v>126</v>
      </c>
      <c r="BE341" s="220">
        <f>IF(N341="základní",J341,0)</f>
        <v>0</v>
      </c>
      <c r="BF341" s="220">
        <f>IF(N341="snížená",J341,0)</f>
        <v>0</v>
      </c>
      <c r="BG341" s="220">
        <f>IF(N341="zákl. přenesená",J341,0)</f>
        <v>0</v>
      </c>
      <c r="BH341" s="220">
        <f>IF(N341="sníž. přenesená",J341,0)</f>
        <v>0</v>
      </c>
      <c r="BI341" s="220">
        <f>IF(N341="nulová",J341,0)</f>
        <v>0</v>
      </c>
      <c r="BJ341" s="19" t="s">
        <v>82</v>
      </c>
      <c r="BK341" s="220">
        <f>ROUND(I341*H341,2)</f>
        <v>0</v>
      </c>
      <c r="BL341" s="19" t="s">
        <v>132</v>
      </c>
      <c r="BM341" s="219" t="s">
        <v>604</v>
      </c>
    </row>
    <row r="342" s="2" customFormat="1">
      <c r="A342" s="40"/>
      <c r="B342" s="41"/>
      <c r="C342" s="42"/>
      <c r="D342" s="223" t="s">
        <v>171</v>
      </c>
      <c r="E342" s="42"/>
      <c r="F342" s="233" t="s">
        <v>605</v>
      </c>
      <c r="G342" s="42"/>
      <c r="H342" s="42"/>
      <c r="I342" s="234"/>
      <c r="J342" s="42"/>
      <c r="K342" s="42"/>
      <c r="L342" s="46"/>
      <c r="M342" s="235"/>
      <c r="N342" s="236"/>
      <c r="O342" s="86"/>
      <c r="P342" s="86"/>
      <c r="Q342" s="86"/>
      <c r="R342" s="86"/>
      <c r="S342" s="86"/>
      <c r="T342" s="87"/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T342" s="19" t="s">
        <v>171</v>
      </c>
      <c r="AU342" s="19" t="s">
        <v>84</v>
      </c>
    </row>
    <row r="343" s="2" customFormat="1" ht="77.1" customHeight="1">
      <c r="A343" s="40"/>
      <c r="B343" s="41"/>
      <c r="C343" s="207" t="s">
        <v>606</v>
      </c>
      <c r="D343" s="207" t="s">
        <v>128</v>
      </c>
      <c r="E343" s="208" t="s">
        <v>607</v>
      </c>
      <c r="F343" s="209" t="s">
        <v>608</v>
      </c>
      <c r="G343" s="210" t="s">
        <v>331</v>
      </c>
      <c r="H343" s="211">
        <v>3</v>
      </c>
      <c r="I343" s="212"/>
      <c r="J343" s="213">
        <f>ROUND(I343*H343,2)</f>
        <v>0</v>
      </c>
      <c r="K343" s="214"/>
      <c r="L343" s="46"/>
      <c r="M343" s="215" t="s">
        <v>21</v>
      </c>
      <c r="N343" s="216" t="s">
        <v>45</v>
      </c>
      <c r="O343" s="86"/>
      <c r="P343" s="217">
        <f>O343*H343</f>
        <v>0</v>
      </c>
      <c r="Q343" s="217">
        <v>0.097159999999999996</v>
      </c>
      <c r="R343" s="217">
        <f>Q343*H343</f>
        <v>0.29147999999999996</v>
      </c>
      <c r="S343" s="217">
        <v>0</v>
      </c>
      <c r="T343" s="218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9" t="s">
        <v>132</v>
      </c>
      <c r="AT343" s="219" t="s">
        <v>128</v>
      </c>
      <c r="AU343" s="219" t="s">
        <v>84</v>
      </c>
      <c r="AY343" s="19" t="s">
        <v>126</v>
      </c>
      <c r="BE343" s="220">
        <f>IF(N343="základní",J343,0)</f>
        <v>0</v>
      </c>
      <c r="BF343" s="220">
        <f>IF(N343="snížená",J343,0)</f>
        <v>0</v>
      </c>
      <c r="BG343" s="220">
        <f>IF(N343="zákl. přenesená",J343,0)</f>
        <v>0</v>
      </c>
      <c r="BH343" s="220">
        <f>IF(N343="sníž. přenesená",J343,0)</f>
        <v>0</v>
      </c>
      <c r="BI343" s="220">
        <f>IF(N343="nulová",J343,0)</f>
        <v>0</v>
      </c>
      <c r="BJ343" s="19" t="s">
        <v>82</v>
      </c>
      <c r="BK343" s="220">
        <f>ROUND(I343*H343,2)</f>
        <v>0</v>
      </c>
      <c r="BL343" s="19" t="s">
        <v>132</v>
      </c>
      <c r="BM343" s="219" t="s">
        <v>609</v>
      </c>
    </row>
    <row r="344" s="2" customFormat="1">
      <c r="A344" s="40"/>
      <c r="B344" s="41"/>
      <c r="C344" s="42"/>
      <c r="D344" s="223" t="s">
        <v>171</v>
      </c>
      <c r="E344" s="42"/>
      <c r="F344" s="233" t="s">
        <v>610</v>
      </c>
      <c r="G344" s="42"/>
      <c r="H344" s="42"/>
      <c r="I344" s="234"/>
      <c r="J344" s="42"/>
      <c r="K344" s="42"/>
      <c r="L344" s="46"/>
      <c r="M344" s="235"/>
      <c r="N344" s="236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171</v>
      </c>
      <c r="AU344" s="19" t="s">
        <v>84</v>
      </c>
    </row>
    <row r="345" s="13" customFormat="1">
      <c r="A345" s="13"/>
      <c r="B345" s="221"/>
      <c r="C345" s="222"/>
      <c r="D345" s="223" t="s">
        <v>134</v>
      </c>
      <c r="E345" s="224" t="s">
        <v>21</v>
      </c>
      <c r="F345" s="225" t="s">
        <v>140</v>
      </c>
      <c r="G345" s="222"/>
      <c r="H345" s="226">
        <v>3</v>
      </c>
      <c r="I345" s="227"/>
      <c r="J345" s="222"/>
      <c r="K345" s="222"/>
      <c r="L345" s="228"/>
      <c r="M345" s="229"/>
      <c r="N345" s="230"/>
      <c r="O345" s="230"/>
      <c r="P345" s="230"/>
      <c r="Q345" s="230"/>
      <c r="R345" s="230"/>
      <c r="S345" s="230"/>
      <c r="T345" s="231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2" t="s">
        <v>134</v>
      </c>
      <c r="AU345" s="232" t="s">
        <v>84</v>
      </c>
      <c r="AV345" s="13" t="s">
        <v>84</v>
      </c>
      <c r="AW345" s="13" t="s">
        <v>34</v>
      </c>
      <c r="AX345" s="13" t="s">
        <v>82</v>
      </c>
      <c r="AY345" s="232" t="s">
        <v>126</v>
      </c>
    </row>
    <row r="346" s="2" customFormat="1" ht="76.35" customHeight="1">
      <c r="A346" s="40"/>
      <c r="B346" s="41"/>
      <c r="C346" s="207" t="s">
        <v>611</v>
      </c>
      <c r="D346" s="207" t="s">
        <v>128</v>
      </c>
      <c r="E346" s="208" t="s">
        <v>612</v>
      </c>
      <c r="F346" s="209" t="s">
        <v>613</v>
      </c>
      <c r="G346" s="210" t="s">
        <v>331</v>
      </c>
      <c r="H346" s="211">
        <v>6</v>
      </c>
      <c r="I346" s="212"/>
      <c r="J346" s="213">
        <f>ROUND(I346*H346,2)</f>
        <v>0</v>
      </c>
      <c r="K346" s="214"/>
      <c r="L346" s="46"/>
      <c r="M346" s="215" t="s">
        <v>21</v>
      </c>
      <c r="N346" s="216" t="s">
        <v>45</v>
      </c>
      <c r="O346" s="86"/>
      <c r="P346" s="217">
        <f>O346*H346</f>
        <v>0</v>
      </c>
      <c r="Q346" s="217">
        <v>0.0011199999999999999</v>
      </c>
      <c r="R346" s="217">
        <f>Q346*H346</f>
        <v>0.0067199999999999994</v>
      </c>
      <c r="S346" s="217">
        <v>0</v>
      </c>
      <c r="T346" s="218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19" t="s">
        <v>132</v>
      </c>
      <c r="AT346" s="219" t="s">
        <v>128</v>
      </c>
      <c r="AU346" s="219" t="s">
        <v>84</v>
      </c>
      <c r="AY346" s="19" t="s">
        <v>126</v>
      </c>
      <c r="BE346" s="220">
        <f>IF(N346="základní",J346,0)</f>
        <v>0</v>
      </c>
      <c r="BF346" s="220">
        <f>IF(N346="snížená",J346,0)</f>
        <v>0</v>
      </c>
      <c r="BG346" s="220">
        <f>IF(N346="zákl. přenesená",J346,0)</f>
        <v>0</v>
      </c>
      <c r="BH346" s="220">
        <f>IF(N346="sníž. přenesená",J346,0)</f>
        <v>0</v>
      </c>
      <c r="BI346" s="220">
        <f>IF(N346="nulová",J346,0)</f>
        <v>0</v>
      </c>
      <c r="BJ346" s="19" t="s">
        <v>82</v>
      </c>
      <c r="BK346" s="220">
        <f>ROUND(I346*H346,2)</f>
        <v>0</v>
      </c>
      <c r="BL346" s="19" t="s">
        <v>132</v>
      </c>
      <c r="BM346" s="219" t="s">
        <v>614</v>
      </c>
    </row>
    <row r="347" s="2" customFormat="1">
      <c r="A347" s="40"/>
      <c r="B347" s="41"/>
      <c r="C347" s="42"/>
      <c r="D347" s="223" t="s">
        <v>171</v>
      </c>
      <c r="E347" s="42"/>
      <c r="F347" s="233" t="s">
        <v>615</v>
      </c>
      <c r="G347" s="42"/>
      <c r="H347" s="42"/>
      <c r="I347" s="234"/>
      <c r="J347" s="42"/>
      <c r="K347" s="42"/>
      <c r="L347" s="46"/>
      <c r="M347" s="235"/>
      <c r="N347" s="236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171</v>
      </c>
      <c r="AU347" s="19" t="s">
        <v>84</v>
      </c>
    </row>
    <row r="348" s="2" customFormat="1" ht="62.7" customHeight="1">
      <c r="A348" s="40"/>
      <c r="B348" s="41"/>
      <c r="C348" s="207" t="s">
        <v>616</v>
      </c>
      <c r="D348" s="207" t="s">
        <v>128</v>
      </c>
      <c r="E348" s="208" t="s">
        <v>617</v>
      </c>
      <c r="F348" s="209" t="s">
        <v>618</v>
      </c>
      <c r="G348" s="210" t="s">
        <v>331</v>
      </c>
      <c r="H348" s="211">
        <v>2</v>
      </c>
      <c r="I348" s="212"/>
      <c r="J348" s="213">
        <f>ROUND(I348*H348,2)</f>
        <v>0</v>
      </c>
      <c r="K348" s="214"/>
      <c r="L348" s="46"/>
      <c r="M348" s="215" t="s">
        <v>21</v>
      </c>
      <c r="N348" s="216" t="s">
        <v>45</v>
      </c>
      <c r="O348" s="86"/>
      <c r="P348" s="217">
        <f>O348*H348</f>
        <v>0</v>
      </c>
      <c r="Q348" s="217">
        <v>0.35743999999999998</v>
      </c>
      <c r="R348" s="217">
        <f>Q348*H348</f>
        <v>0.71487999999999996</v>
      </c>
      <c r="S348" s="217">
        <v>0</v>
      </c>
      <c r="T348" s="218">
        <f>S348*H348</f>
        <v>0</v>
      </c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R348" s="219" t="s">
        <v>132</v>
      </c>
      <c r="AT348" s="219" t="s">
        <v>128</v>
      </c>
      <c r="AU348" s="219" t="s">
        <v>84</v>
      </c>
      <c r="AY348" s="19" t="s">
        <v>126</v>
      </c>
      <c r="BE348" s="220">
        <f>IF(N348="základní",J348,0)</f>
        <v>0</v>
      </c>
      <c r="BF348" s="220">
        <f>IF(N348="snížená",J348,0)</f>
        <v>0</v>
      </c>
      <c r="BG348" s="220">
        <f>IF(N348="zákl. přenesená",J348,0)</f>
        <v>0</v>
      </c>
      <c r="BH348" s="220">
        <f>IF(N348="sníž. přenesená",J348,0)</f>
        <v>0</v>
      </c>
      <c r="BI348" s="220">
        <f>IF(N348="nulová",J348,0)</f>
        <v>0</v>
      </c>
      <c r="BJ348" s="19" t="s">
        <v>82</v>
      </c>
      <c r="BK348" s="220">
        <f>ROUND(I348*H348,2)</f>
        <v>0</v>
      </c>
      <c r="BL348" s="19" t="s">
        <v>132</v>
      </c>
      <c r="BM348" s="219" t="s">
        <v>619</v>
      </c>
    </row>
    <row r="349" s="13" customFormat="1">
      <c r="A349" s="13"/>
      <c r="B349" s="221"/>
      <c r="C349" s="222"/>
      <c r="D349" s="223" t="s">
        <v>134</v>
      </c>
      <c r="E349" s="224" t="s">
        <v>21</v>
      </c>
      <c r="F349" s="225" t="s">
        <v>84</v>
      </c>
      <c r="G349" s="222"/>
      <c r="H349" s="226">
        <v>2</v>
      </c>
      <c r="I349" s="227"/>
      <c r="J349" s="222"/>
      <c r="K349" s="222"/>
      <c r="L349" s="228"/>
      <c r="M349" s="229"/>
      <c r="N349" s="230"/>
      <c r="O349" s="230"/>
      <c r="P349" s="230"/>
      <c r="Q349" s="230"/>
      <c r="R349" s="230"/>
      <c r="S349" s="230"/>
      <c r="T349" s="231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2" t="s">
        <v>134</v>
      </c>
      <c r="AU349" s="232" t="s">
        <v>84</v>
      </c>
      <c r="AV349" s="13" t="s">
        <v>84</v>
      </c>
      <c r="AW349" s="13" t="s">
        <v>34</v>
      </c>
      <c r="AX349" s="13" t="s">
        <v>82</v>
      </c>
      <c r="AY349" s="232" t="s">
        <v>126</v>
      </c>
    </row>
    <row r="350" s="2" customFormat="1" ht="16.5" customHeight="1">
      <c r="A350" s="40"/>
      <c r="B350" s="41"/>
      <c r="C350" s="207" t="s">
        <v>620</v>
      </c>
      <c r="D350" s="207" t="s">
        <v>128</v>
      </c>
      <c r="E350" s="208" t="s">
        <v>621</v>
      </c>
      <c r="F350" s="209" t="s">
        <v>622</v>
      </c>
      <c r="G350" s="210" t="s">
        <v>331</v>
      </c>
      <c r="H350" s="211">
        <v>3</v>
      </c>
      <c r="I350" s="212"/>
      <c r="J350" s="213">
        <f>ROUND(I350*H350,2)</f>
        <v>0</v>
      </c>
      <c r="K350" s="214"/>
      <c r="L350" s="46"/>
      <c r="M350" s="215" t="s">
        <v>21</v>
      </c>
      <c r="N350" s="216" t="s">
        <v>45</v>
      </c>
      <c r="O350" s="86"/>
      <c r="P350" s="217">
        <f>O350*H350</f>
        <v>0</v>
      </c>
      <c r="Q350" s="217">
        <v>0</v>
      </c>
      <c r="R350" s="217">
        <f>Q350*H350</f>
        <v>0</v>
      </c>
      <c r="S350" s="217">
        <v>0.014</v>
      </c>
      <c r="T350" s="218">
        <f>S350*H350</f>
        <v>0.042000000000000003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19" t="s">
        <v>132</v>
      </c>
      <c r="AT350" s="219" t="s">
        <v>128</v>
      </c>
      <c r="AU350" s="219" t="s">
        <v>84</v>
      </c>
      <c r="AY350" s="19" t="s">
        <v>126</v>
      </c>
      <c r="BE350" s="220">
        <f>IF(N350="základní",J350,0)</f>
        <v>0</v>
      </c>
      <c r="BF350" s="220">
        <f>IF(N350="snížená",J350,0)</f>
        <v>0</v>
      </c>
      <c r="BG350" s="220">
        <f>IF(N350="zákl. přenesená",J350,0)</f>
        <v>0</v>
      </c>
      <c r="BH350" s="220">
        <f>IF(N350="sníž. přenesená",J350,0)</f>
        <v>0</v>
      </c>
      <c r="BI350" s="220">
        <f>IF(N350="nulová",J350,0)</f>
        <v>0</v>
      </c>
      <c r="BJ350" s="19" t="s">
        <v>82</v>
      </c>
      <c r="BK350" s="220">
        <f>ROUND(I350*H350,2)</f>
        <v>0</v>
      </c>
      <c r="BL350" s="19" t="s">
        <v>132</v>
      </c>
      <c r="BM350" s="219" t="s">
        <v>623</v>
      </c>
    </row>
    <row r="351" s="13" customFormat="1">
      <c r="A351" s="13"/>
      <c r="B351" s="221"/>
      <c r="C351" s="222"/>
      <c r="D351" s="223" t="s">
        <v>134</v>
      </c>
      <c r="E351" s="224" t="s">
        <v>21</v>
      </c>
      <c r="F351" s="225" t="s">
        <v>140</v>
      </c>
      <c r="G351" s="222"/>
      <c r="H351" s="226">
        <v>3</v>
      </c>
      <c r="I351" s="227"/>
      <c r="J351" s="222"/>
      <c r="K351" s="222"/>
      <c r="L351" s="228"/>
      <c r="M351" s="229"/>
      <c r="N351" s="230"/>
      <c r="O351" s="230"/>
      <c r="P351" s="230"/>
      <c r="Q351" s="230"/>
      <c r="R351" s="230"/>
      <c r="S351" s="230"/>
      <c r="T351" s="231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2" t="s">
        <v>134</v>
      </c>
      <c r="AU351" s="232" t="s">
        <v>84</v>
      </c>
      <c r="AV351" s="13" t="s">
        <v>84</v>
      </c>
      <c r="AW351" s="13" t="s">
        <v>34</v>
      </c>
      <c r="AX351" s="13" t="s">
        <v>82</v>
      </c>
      <c r="AY351" s="232" t="s">
        <v>126</v>
      </c>
    </row>
    <row r="352" s="2" customFormat="1" ht="44.25" customHeight="1">
      <c r="A352" s="40"/>
      <c r="B352" s="41"/>
      <c r="C352" s="207" t="s">
        <v>624</v>
      </c>
      <c r="D352" s="207" t="s">
        <v>128</v>
      </c>
      <c r="E352" s="208" t="s">
        <v>625</v>
      </c>
      <c r="F352" s="209" t="s">
        <v>626</v>
      </c>
      <c r="G352" s="210" t="s">
        <v>186</v>
      </c>
      <c r="H352" s="211">
        <v>7.5</v>
      </c>
      <c r="I352" s="212"/>
      <c r="J352" s="213">
        <f>ROUND(I352*H352,2)</f>
        <v>0</v>
      </c>
      <c r="K352" s="214"/>
      <c r="L352" s="46"/>
      <c r="M352" s="215" t="s">
        <v>21</v>
      </c>
      <c r="N352" s="216" t="s">
        <v>45</v>
      </c>
      <c r="O352" s="86"/>
      <c r="P352" s="217">
        <f>O352*H352</f>
        <v>0</v>
      </c>
      <c r="Q352" s="217">
        <v>0</v>
      </c>
      <c r="R352" s="217">
        <f>Q352*H352</f>
        <v>0</v>
      </c>
      <c r="S352" s="217">
        <v>0.035000000000000003</v>
      </c>
      <c r="T352" s="218">
        <f>S352*H352</f>
        <v>0.26250000000000001</v>
      </c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R352" s="219" t="s">
        <v>132</v>
      </c>
      <c r="AT352" s="219" t="s">
        <v>128</v>
      </c>
      <c r="AU352" s="219" t="s">
        <v>84</v>
      </c>
      <c r="AY352" s="19" t="s">
        <v>126</v>
      </c>
      <c r="BE352" s="220">
        <f>IF(N352="základní",J352,0)</f>
        <v>0</v>
      </c>
      <c r="BF352" s="220">
        <f>IF(N352="snížená",J352,0)</f>
        <v>0</v>
      </c>
      <c r="BG352" s="220">
        <f>IF(N352="zákl. přenesená",J352,0)</f>
        <v>0</v>
      </c>
      <c r="BH352" s="220">
        <f>IF(N352="sníž. přenesená",J352,0)</f>
        <v>0</v>
      </c>
      <c r="BI352" s="220">
        <f>IF(N352="nulová",J352,0)</f>
        <v>0</v>
      </c>
      <c r="BJ352" s="19" t="s">
        <v>82</v>
      </c>
      <c r="BK352" s="220">
        <f>ROUND(I352*H352,2)</f>
        <v>0</v>
      </c>
      <c r="BL352" s="19" t="s">
        <v>132</v>
      </c>
      <c r="BM352" s="219" t="s">
        <v>627</v>
      </c>
    </row>
    <row r="353" s="13" customFormat="1">
      <c r="A353" s="13"/>
      <c r="B353" s="221"/>
      <c r="C353" s="222"/>
      <c r="D353" s="223" t="s">
        <v>134</v>
      </c>
      <c r="E353" s="224" t="s">
        <v>21</v>
      </c>
      <c r="F353" s="225" t="s">
        <v>628</v>
      </c>
      <c r="G353" s="222"/>
      <c r="H353" s="226">
        <v>7.5</v>
      </c>
      <c r="I353" s="227"/>
      <c r="J353" s="222"/>
      <c r="K353" s="222"/>
      <c r="L353" s="228"/>
      <c r="M353" s="229"/>
      <c r="N353" s="230"/>
      <c r="O353" s="230"/>
      <c r="P353" s="230"/>
      <c r="Q353" s="230"/>
      <c r="R353" s="230"/>
      <c r="S353" s="230"/>
      <c r="T353" s="231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2" t="s">
        <v>134</v>
      </c>
      <c r="AU353" s="232" t="s">
        <v>84</v>
      </c>
      <c r="AV353" s="13" t="s">
        <v>84</v>
      </c>
      <c r="AW353" s="13" t="s">
        <v>34</v>
      </c>
      <c r="AX353" s="13" t="s">
        <v>82</v>
      </c>
      <c r="AY353" s="232" t="s">
        <v>126</v>
      </c>
    </row>
    <row r="354" s="2" customFormat="1" ht="16.5" customHeight="1">
      <c r="A354" s="40"/>
      <c r="B354" s="41"/>
      <c r="C354" s="207" t="s">
        <v>629</v>
      </c>
      <c r="D354" s="207" t="s">
        <v>128</v>
      </c>
      <c r="E354" s="208" t="s">
        <v>630</v>
      </c>
      <c r="F354" s="209" t="s">
        <v>631</v>
      </c>
      <c r="G354" s="210" t="s">
        <v>186</v>
      </c>
      <c r="H354" s="211">
        <v>7.5</v>
      </c>
      <c r="I354" s="212"/>
      <c r="J354" s="213">
        <f>ROUND(I354*H354,2)</f>
        <v>0</v>
      </c>
      <c r="K354" s="214"/>
      <c r="L354" s="46"/>
      <c r="M354" s="215" t="s">
        <v>21</v>
      </c>
      <c r="N354" s="216" t="s">
        <v>45</v>
      </c>
      <c r="O354" s="86"/>
      <c r="P354" s="217">
        <f>O354*H354</f>
        <v>0</v>
      </c>
      <c r="Q354" s="217">
        <v>0.061010000000000002</v>
      </c>
      <c r="R354" s="217">
        <f>Q354*H354</f>
        <v>0.45757500000000001</v>
      </c>
      <c r="S354" s="217">
        <v>0</v>
      </c>
      <c r="T354" s="218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19" t="s">
        <v>132</v>
      </c>
      <c r="AT354" s="219" t="s">
        <v>128</v>
      </c>
      <c r="AU354" s="219" t="s">
        <v>84</v>
      </c>
      <c r="AY354" s="19" t="s">
        <v>126</v>
      </c>
      <c r="BE354" s="220">
        <f>IF(N354="základní",J354,0)</f>
        <v>0</v>
      </c>
      <c r="BF354" s="220">
        <f>IF(N354="snížená",J354,0)</f>
        <v>0</v>
      </c>
      <c r="BG354" s="220">
        <f>IF(N354="zákl. přenesená",J354,0)</f>
        <v>0</v>
      </c>
      <c r="BH354" s="220">
        <f>IF(N354="sníž. přenesená",J354,0)</f>
        <v>0</v>
      </c>
      <c r="BI354" s="220">
        <f>IF(N354="nulová",J354,0)</f>
        <v>0</v>
      </c>
      <c r="BJ354" s="19" t="s">
        <v>82</v>
      </c>
      <c r="BK354" s="220">
        <f>ROUND(I354*H354,2)</f>
        <v>0</v>
      </c>
      <c r="BL354" s="19" t="s">
        <v>132</v>
      </c>
      <c r="BM354" s="219" t="s">
        <v>632</v>
      </c>
    </row>
    <row r="355" s="13" customFormat="1">
      <c r="A355" s="13"/>
      <c r="B355" s="221"/>
      <c r="C355" s="222"/>
      <c r="D355" s="223" t="s">
        <v>134</v>
      </c>
      <c r="E355" s="224" t="s">
        <v>21</v>
      </c>
      <c r="F355" s="225" t="s">
        <v>628</v>
      </c>
      <c r="G355" s="222"/>
      <c r="H355" s="226">
        <v>7.5</v>
      </c>
      <c r="I355" s="227"/>
      <c r="J355" s="222"/>
      <c r="K355" s="222"/>
      <c r="L355" s="228"/>
      <c r="M355" s="229"/>
      <c r="N355" s="230"/>
      <c r="O355" s="230"/>
      <c r="P355" s="230"/>
      <c r="Q355" s="230"/>
      <c r="R355" s="230"/>
      <c r="S355" s="230"/>
      <c r="T355" s="231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2" t="s">
        <v>134</v>
      </c>
      <c r="AU355" s="232" t="s">
        <v>84</v>
      </c>
      <c r="AV355" s="13" t="s">
        <v>84</v>
      </c>
      <c r="AW355" s="13" t="s">
        <v>34</v>
      </c>
      <c r="AX355" s="13" t="s">
        <v>74</v>
      </c>
      <c r="AY355" s="232" t="s">
        <v>126</v>
      </c>
    </row>
    <row r="356" s="2" customFormat="1" ht="24.15" customHeight="1">
      <c r="A356" s="40"/>
      <c r="B356" s="41"/>
      <c r="C356" s="258" t="s">
        <v>633</v>
      </c>
      <c r="D356" s="258" t="s">
        <v>306</v>
      </c>
      <c r="E356" s="259" t="s">
        <v>634</v>
      </c>
      <c r="F356" s="260" t="s">
        <v>635</v>
      </c>
      <c r="G356" s="261" t="s">
        <v>331</v>
      </c>
      <c r="H356" s="262">
        <v>1</v>
      </c>
      <c r="I356" s="263"/>
      <c r="J356" s="264">
        <f>ROUND(I356*H356,2)</f>
        <v>0</v>
      </c>
      <c r="K356" s="265"/>
      <c r="L356" s="266"/>
      <c r="M356" s="267" t="s">
        <v>21</v>
      </c>
      <c r="N356" s="268" t="s">
        <v>45</v>
      </c>
      <c r="O356" s="86"/>
      <c r="P356" s="217">
        <f>O356*H356</f>
        <v>0</v>
      </c>
      <c r="Q356" s="217">
        <v>0.0058999999999999999</v>
      </c>
      <c r="R356" s="217">
        <f>Q356*H356</f>
        <v>0.0058999999999999999</v>
      </c>
      <c r="S356" s="217">
        <v>0</v>
      </c>
      <c r="T356" s="218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19" t="s">
        <v>163</v>
      </c>
      <c r="AT356" s="219" t="s">
        <v>306</v>
      </c>
      <c r="AU356" s="219" t="s">
        <v>84</v>
      </c>
      <c r="AY356" s="19" t="s">
        <v>126</v>
      </c>
      <c r="BE356" s="220">
        <f>IF(N356="základní",J356,0)</f>
        <v>0</v>
      </c>
      <c r="BF356" s="220">
        <f>IF(N356="snížená",J356,0)</f>
        <v>0</v>
      </c>
      <c r="BG356" s="220">
        <f>IF(N356="zákl. přenesená",J356,0)</f>
        <v>0</v>
      </c>
      <c r="BH356" s="220">
        <f>IF(N356="sníž. přenesená",J356,0)</f>
        <v>0</v>
      </c>
      <c r="BI356" s="220">
        <f>IF(N356="nulová",J356,0)</f>
        <v>0</v>
      </c>
      <c r="BJ356" s="19" t="s">
        <v>82</v>
      </c>
      <c r="BK356" s="220">
        <f>ROUND(I356*H356,2)</f>
        <v>0</v>
      </c>
      <c r="BL356" s="19" t="s">
        <v>132</v>
      </c>
      <c r="BM356" s="219" t="s">
        <v>636</v>
      </c>
    </row>
    <row r="357" s="13" customFormat="1">
      <c r="A357" s="13"/>
      <c r="B357" s="221"/>
      <c r="C357" s="222"/>
      <c r="D357" s="223" t="s">
        <v>134</v>
      </c>
      <c r="E357" s="224" t="s">
        <v>21</v>
      </c>
      <c r="F357" s="225" t="s">
        <v>82</v>
      </c>
      <c r="G357" s="222"/>
      <c r="H357" s="226">
        <v>1</v>
      </c>
      <c r="I357" s="227"/>
      <c r="J357" s="222"/>
      <c r="K357" s="222"/>
      <c r="L357" s="228"/>
      <c r="M357" s="229"/>
      <c r="N357" s="230"/>
      <c r="O357" s="230"/>
      <c r="P357" s="230"/>
      <c r="Q357" s="230"/>
      <c r="R357" s="230"/>
      <c r="S357" s="230"/>
      <c r="T357" s="231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2" t="s">
        <v>134</v>
      </c>
      <c r="AU357" s="232" t="s">
        <v>84</v>
      </c>
      <c r="AV357" s="13" t="s">
        <v>84</v>
      </c>
      <c r="AW357" s="13" t="s">
        <v>34</v>
      </c>
      <c r="AX357" s="13" t="s">
        <v>82</v>
      </c>
      <c r="AY357" s="232" t="s">
        <v>126</v>
      </c>
    </row>
    <row r="358" s="2" customFormat="1" ht="16.5" customHeight="1">
      <c r="A358" s="40"/>
      <c r="B358" s="41"/>
      <c r="C358" s="207" t="s">
        <v>637</v>
      </c>
      <c r="D358" s="207" t="s">
        <v>128</v>
      </c>
      <c r="E358" s="208" t="s">
        <v>638</v>
      </c>
      <c r="F358" s="209" t="s">
        <v>639</v>
      </c>
      <c r="G358" s="210" t="s">
        <v>331</v>
      </c>
      <c r="H358" s="211">
        <v>22</v>
      </c>
      <c r="I358" s="212"/>
      <c r="J358" s="213">
        <f>ROUND(I358*H358,2)</f>
        <v>0</v>
      </c>
      <c r="K358" s="214"/>
      <c r="L358" s="46"/>
      <c r="M358" s="215" t="s">
        <v>21</v>
      </c>
      <c r="N358" s="216" t="s">
        <v>45</v>
      </c>
      <c r="O358" s="86"/>
      <c r="P358" s="217">
        <f>O358*H358</f>
        <v>0</v>
      </c>
      <c r="Q358" s="217">
        <v>0.00069999999999999999</v>
      </c>
      <c r="R358" s="217">
        <f>Q358*H358</f>
        <v>0.015400000000000001</v>
      </c>
      <c r="S358" s="217">
        <v>0</v>
      </c>
      <c r="T358" s="218">
        <f>S358*H358</f>
        <v>0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19" t="s">
        <v>132</v>
      </c>
      <c r="AT358" s="219" t="s">
        <v>128</v>
      </c>
      <c r="AU358" s="219" t="s">
        <v>84</v>
      </c>
      <c r="AY358" s="19" t="s">
        <v>126</v>
      </c>
      <c r="BE358" s="220">
        <f>IF(N358="základní",J358,0)</f>
        <v>0</v>
      </c>
      <c r="BF358" s="220">
        <f>IF(N358="snížená",J358,0)</f>
        <v>0</v>
      </c>
      <c r="BG358" s="220">
        <f>IF(N358="zákl. přenesená",J358,0)</f>
        <v>0</v>
      </c>
      <c r="BH358" s="220">
        <f>IF(N358="sníž. přenesená",J358,0)</f>
        <v>0</v>
      </c>
      <c r="BI358" s="220">
        <f>IF(N358="nulová",J358,0)</f>
        <v>0</v>
      </c>
      <c r="BJ358" s="19" t="s">
        <v>82</v>
      </c>
      <c r="BK358" s="220">
        <f>ROUND(I358*H358,2)</f>
        <v>0</v>
      </c>
      <c r="BL358" s="19" t="s">
        <v>132</v>
      </c>
      <c r="BM358" s="219" t="s">
        <v>640</v>
      </c>
    </row>
    <row r="359" s="13" customFormat="1">
      <c r="A359" s="13"/>
      <c r="B359" s="221"/>
      <c r="C359" s="222"/>
      <c r="D359" s="223" t="s">
        <v>134</v>
      </c>
      <c r="E359" s="224" t="s">
        <v>21</v>
      </c>
      <c r="F359" s="225" t="s">
        <v>641</v>
      </c>
      <c r="G359" s="222"/>
      <c r="H359" s="226">
        <v>22</v>
      </c>
      <c r="I359" s="227"/>
      <c r="J359" s="222"/>
      <c r="K359" s="222"/>
      <c r="L359" s="228"/>
      <c r="M359" s="229"/>
      <c r="N359" s="230"/>
      <c r="O359" s="230"/>
      <c r="P359" s="230"/>
      <c r="Q359" s="230"/>
      <c r="R359" s="230"/>
      <c r="S359" s="230"/>
      <c r="T359" s="231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2" t="s">
        <v>134</v>
      </c>
      <c r="AU359" s="232" t="s">
        <v>84</v>
      </c>
      <c r="AV359" s="13" t="s">
        <v>84</v>
      </c>
      <c r="AW359" s="13" t="s">
        <v>34</v>
      </c>
      <c r="AX359" s="13" t="s">
        <v>82</v>
      </c>
      <c r="AY359" s="232" t="s">
        <v>126</v>
      </c>
    </row>
    <row r="360" s="2" customFormat="1" ht="16.5" customHeight="1">
      <c r="A360" s="40"/>
      <c r="B360" s="41"/>
      <c r="C360" s="258" t="s">
        <v>642</v>
      </c>
      <c r="D360" s="258" t="s">
        <v>306</v>
      </c>
      <c r="E360" s="259" t="s">
        <v>643</v>
      </c>
      <c r="F360" s="260" t="s">
        <v>644</v>
      </c>
      <c r="G360" s="261" t="s">
        <v>331</v>
      </c>
      <c r="H360" s="262">
        <v>1</v>
      </c>
      <c r="I360" s="263"/>
      <c r="J360" s="264">
        <f>ROUND(I360*H360,2)</f>
        <v>0</v>
      </c>
      <c r="K360" s="265"/>
      <c r="L360" s="266"/>
      <c r="M360" s="267" t="s">
        <v>21</v>
      </c>
      <c r="N360" s="268" t="s">
        <v>45</v>
      </c>
      <c r="O360" s="86"/>
      <c r="P360" s="217">
        <f>O360*H360</f>
        <v>0</v>
      </c>
      <c r="Q360" s="217">
        <v>0.0023999999999999998</v>
      </c>
      <c r="R360" s="217">
        <f>Q360*H360</f>
        <v>0.0023999999999999998</v>
      </c>
      <c r="S360" s="217">
        <v>0</v>
      </c>
      <c r="T360" s="218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19" t="s">
        <v>163</v>
      </c>
      <c r="AT360" s="219" t="s">
        <v>306</v>
      </c>
      <c r="AU360" s="219" t="s">
        <v>84</v>
      </c>
      <c r="AY360" s="19" t="s">
        <v>126</v>
      </c>
      <c r="BE360" s="220">
        <f>IF(N360="základní",J360,0)</f>
        <v>0</v>
      </c>
      <c r="BF360" s="220">
        <f>IF(N360="snížená",J360,0)</f>
        <v>0</v>
      </c>
      <c r="BG360" s="220">
        <f>IF(N360="zákl. přenesená",J360,0)</f>
        <v>0</v>
      </c>
      <c r="BH360" s="220">
        <f>IF(N360="sníž. přenesená",J360,0)</f>
        <v>0</v>
      </c>
      <c r="BI360" s="220">
        <f>IF(N360="nulová",J360,0)</f>
        <v>0</v>
      </c>
      <c r="BJ360" s="19" t="s">
        <v>82</v>
      </c>
      <c r="BK360" s="220">
        <f>ROUND(I360*H360,2)</f>
        <v>0</v>
      </c>
      <c r="BL360" s="19" t="s">
        <v>132</v>
      </c>
      <c r="BM360" s="219" t="s">
        <v>645</v>
      </c>
    </row>
    <row r="361" s="2" customFormat="1">
      <c r="A361" s="40"/>
      <c r="B361" s="41"/>
      <c r="C361" s="42"/>
      <c r="D361" s="223" t="s">
        <v>171</v>
      </c>
      <c r="E361" s="42"/>
      <c r="F361" s="233" t="s">
        <v>646</v>
      </c>
      <c r="G361" s="42"/>
      <c r="H361" s="42"/>
      <c r="I361" s="234"/>
      <c r="J361" s="42"/>
      <c r="K361" s="42"/>
      <c r="L361" s="46"/>
      <c r="M361" s="235"/>
      <c r="N361" s="236"/>
      <c r="O361" s="86"/>
      <c r="P361" s="86"/>
      <c r="Q361" s="86"/>
      <c r="R361" s="86"/>
      <c r="S361" s="86"/>
      <c r="T361" s="87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9" t="s">
        <v>171</v>
      </c>
      <c r="AU361" s="19" t="s">
        <v>84</v>
      </c>
    </row>
    <row r="362" s="13" customFormat="1">
      <c r="A362" s="13"/>
      <c r="B362" s="221"/>
      <c r="C362" s="222"/>
      <c r="D362" s="223" t="s">
        <v>134</v>
      </c>
      <c r="E362" s="224" t="s">
        <v>21</v>
      </c>
      <c r="F362" s="225" t="s">
        <v>82</v>
      </c>
      <c r="G362" s="222"/>
      <c r="H362" s="226">
        <v>1</v>
      </c>
      <c r="I362" s="227"/>
      <c r="J362" s="222"/>
      <c r="K362" s="222"/>
      <c r="L362" s="228"/>
      <c r="M362" s="229"/>
      <c r="N362" s="230"/>
      <c r="O362" s="230"/>
      <c r="P362" s="230"/>
      <c r="Q362" s="230"/>
      <c r="R362" s="230"/>
      <c r="S362" s="230"/>
      <c r="T362" s="231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2" t="s">
        <v>134</v>
      </c>
      <c r="AU362" s="232" t="s">
        <v>84</v>
      </c>
      <c r="AV362" s="13" t="s">
        <v>84</v>
      </c>
      <c r="AW362" s="13" t="s">
        <v>34</v>
      </c>
      <c r="AX362" s="13" t="s">
        <v>82</v>
      </c>
      <c r="AY362" s="232" t="s">
        <v>126</v>
      </c>
    </row>
    <row r="363" s="2" customFormat="1" ht="16.5" customHeight="1">
      <c r="A363" s="40"/>
      <c r="B363" s="41"/>
      <c r="C363" s="258" t="s">
        <v>647</v>
      </c>
      <c r="D363" s="258" t="s">
        <v>306</v>
      </c>
      <c r="E363" s="259" t="s">
        <v>648</v>
      </c>
      <c r="F363" s="260" t="s">
        <v>649</v>
      </c>
      <c r="G363" s="261" t="s">
        <v>331</v>
      </c>
      <c r="H363" s="262">
        <v>2</v>
      </c>
      <c r="I363" s="263"/>
      <c r="J363" s="264">
        <f>ROUND(I363*H363,2)</f>
        <v>0</v>
      </c>
      <c r="K363" s="265"/>
      <c r="L363" s="266"/>
      <c r="M363" s="267" t="s">
        <v>21</v>
      </c>
      <c r="N363" s="268" t="s">
        <v>45</v>
      </c>
      <c r="O363" s="86"/>
      <c r="P363" s="217">
        <f>O363*H363</f>
        <v>0</v>
      </c>
      <c r="Q363" s="217">
        <v>0.0035999999999999999</v>
      </c>
      <c r="R363" s="217">
        <f>Q363*H363</f>
        <v>0.0071999999999999998</v>
      </c>
      <c r="S363" s="217">
        <v>0</v>
      </c>
      <c r="T363" s="218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19" t="s">
        <v>163</v>
      </c>
      <c r="AT363" s="219" t="s">
        <v>306</v>
      </c>
      <c r="AU363" s="219" t="s">
        <v>84</v>
      </c>
      <c r="AY363" s="19" t="s">
        <v>126</v>
      </c>
      <c r="BE363" s="220">
        <f>IF(N363="základní",J363,0)</f>
        <v>0</v>
      </c>
      <c r="BF363" s="220">
        <f>IF(N363="snížená",J363,0)</f>
        <v>0</v>
      </c>
      <c r="BG363" s="220">
        <f>IF(N363="zákl. přenesená",J363,0)</f>
        <v>0</v>
      </c>
      <c r="BH363" s="220">
        <f>IF(N363="sníž. přenesená",J363,0)</f>
        <v>0</v>
      </c>
      <c r="BI363" s="220">
        <f>IF(N363="nulová",J363,0)</f>
        <v>0</v>
      </c>
      <c r="BJ363" s="19" t="s">
        <v>82</v>
      </c>
      <c r="BK363" s="220">
        <f>ROUND(I363*H363,2)</f>
        <v>0</v>
      </c>
      <c r="BL363" s="19" t="s">
        <v>132</v>
      </c>
      <c r="BM363" s="219" t="s">
        <v>650</v>
      </c>
    </row>
    <row r="364" s="2" customFormat="1">
      <c r="A364" s="40"/>
      <c r="B364" s="41"/>
      <c r="C364" s="42"/>
      <c r="D364" s="223" t="s">
        <v>171</v>
      </c>
      <c r="E364" s="42"/>
      <c r="F364" s="233" t="s">
        <v>651</v>
      </c>
      <c r="G364" s="42"/>
      <c r="H364" s="42"/>
      <c r="I364" s="234"/>
      <c r="J364" s="42"/>
      <c r="K364" s="42"/>
      <c r="L364" s="46"/>
      <c r="M364" s="235"/>
      <c r="N364" s="236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171</v>
      </c>
      <c r="AU364" s="19" t="s">
        <v>84</v>
      </c>
    </row>
    <row r="365" s="13" customFormat="1">
      <c r="A365" s="13"/>
      <c r="B365" s="221"/>
      <c r="C365" s="222"/>
      <c r="D365" s="223" t="s">
        <v>134</v>
      </c>
      <c r="E365" s="224" t="s">
        <v>21</v>
      </c>
      <c r="F365" s="225" t="s">
        <v>84</v>
      </c>
      <c r="G365" s="222"/>
      <c r="H365" s="226">
        <v>2</v>
      </c>
      <c r="I365" s="227"/>
      <c r="J365" s="222"/>
      <c r="K365" s="222"/>
      <c r="L365" s="228"/>
      <c r="M365" s="229"/>
      <c r="N365" s="230"/>
      <c r="O365" s="230"/>
      <c r="P365" s="230"/>
      <c r="Q365" s="230"/>
      <c r="R365" s="230"/>
      <c r="S365" s="230"/>
      <c r="T365" s="231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2" t="s">
        <v>134</v>
      </c>
      <c r="AU365" s="232" t="s">
        <v>84</v>
      </c>
      <c r="AV365" s="13" t="s">
        <v>84</v>
      </c>
      <c r="AW365" s="13" t="s">
        <v>34</v>
      </c>
      <c r="AX365" s="13" t="s">
        <v>82</v>
      </c>
      <c r="AY365" s="232" t="s">
        <v>126</v>
      </c>
    </row>
    <row r="366" s="2" customFormat="1" ht="16.5" customHeight="1">
      <c r="A366" s="40"/>
      <c r="B366" s="41"/>
      <c r="C366" s="258" t="s">
        <v>652</v>
      </c>
      <c r="D366" s="258" t="s">
        <v>306</v>
      </c>
      <c r="E366" s="259" t="s">
        <v>653</v>
      </c>
      <c r="F366" s="260" t="s">
        <v>654</v>
      </c>
      <c r="G366" s="261" t="s">
        <v>331</v>
      </c>
      <c r="H366" s="262">
        <v>4</v>
      </c>
      <c r="I366" s="263"/>
      <c r="J366" s="264">
        <f>ROUND(I366*H366,2)</f>
        <v>0</v>
      </c>
      <c r="K366" s="265"/>
      <c r="L366" s="266"/>
      <c r="M366" s="267" t="s">
        <v>21</v>
      </c>
      <c r="N366" s="268" t="s">
        <v>45</v>
      </c>
      <c r="O366" s="86"/>
      <c r="P366" s="217">
        <f>O366*H366</f>
        <v>0</v>
      </c>
      <c r="Q366" s="217">
        <v>0.0077000000000000002</v>
      </c>
      <c r="R366" s="217">
        <f>Q366*H366</f>
        <v>0.030800000000000001</v>
      </c>
      <c r="S366" s="217">
        <v>0</v>
      </c>
      <c r="T366" s="218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19" t="s">
        <v>163</v>
      </c>
      <c r="AT366" s="219" t="s">
        <v>306</v>
      </c>
      <c r="AU366" s="219" t="s">
        <v>84</v>
      </c>
      <c r="AY366" s="19" t="s">
        <v>126</v>
      </c>
      <c r="BE366" s="220">
        <f>IF(N366="základní",J366,0)</f>
        <v>0</v>
      </c>
      <c r="BF366" s="220">
        <f>IF(N366="snížená",J366,0)</f>
        <v>0</v>
      </c>
      <c r="BG366" s="220">
        <f>IF(N366="zákl. přenesená",J366,0)</f>
        <v>0</v>
      </c>
      <c r="BH366" s="220">
        <f>IF(N366="sníž. přenesená",J366,0)</f>
        <v>0</v>
      </c>
      <c r="BI366" s="220">
        <f>IF(N366="nulová",J366,0)</f>
        <v>0</v>
      </c>
      <c r="BJ366" s="19" t="s">
        <v>82</v>
      </c>
      <c r="BK366" s="220">
        <f>ROUND(I366*H366,2)</f>
        <v>0</v>
      </c>
      <c r="BL366" s="19" t="s">
        <v>132</v>
      </c>
      <c r="BM366" s="219" t="s">
        <v>655</v>
      </c>
    </row>
    <row r="367" s="2" customFormat="1">
      <c r="A367" s="40"/>
      <c r="B367" s="41"/>
      <c r="C367" s="42"/>
      <c r="D367" s="223" t="s">
        <v>171</v>
      </c>
      <c r="E367" s="42"/>
      <c r="F367" s="233" t="s">
        <v>656</v>
      </c>
      <c r="G367" s="42"/>
      <c r="H367" s="42"/>
      <c r="I367" s="234"/>
      <c r="J367" s="42"/>
      <c r="K367" s="42"/>
      <c r="L367" s="46"/>
      <c r="M367" s="235"/>
      <c r="N367" s="236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171</v>
      </c>
      <c r="AU367" s="19" t="s">
        <v>84</v>
      </c>
    </row>
    <row r="368" s="13" customFormat="1">
      <c r="A368" s="13"/>
      <c r="B368" s="221"/>
      <c r="C368" s="222"/>
      <c r="D368" s="223" t="s">
        <v>134</v>
      </c>
      <c r="E368" s="224" t="s">
        <v>21</v>
      </c>
      <c r="F368" s="225" t="s">
        <v>132</v>
      </c>
      <c r="G368" s="222"/>
      <c r="H368" s="226">
        <v>4</v>
      </c>
      <c r="I368" s="227"/>
      <c r="J368" s="222"/>
      <c r="K368" s="222"/>
      <c r="L368" s="228"/>
      <c r="M368" s="229"/>
      <c r="N368" s="230"/>
      <c r="O368" s="230"/>
      <c r="P368" s="230"/>
      <c r="Q368" s="230"/>
      <c r="R368" s="230"/>
      <c r="S368" s="230"/>
      <c r="T368" s="231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2" t="s">
        <v>134</v>
      </c>
      <c r="AU368" s="232" t="s">
        <v>84</v>
      </c>
      <c r="AV368" s="13" t="s">
        <v>84</v>
      </c>
      <c r="AW368" s="13" t="s">
        <v>34</v>
      </c>
      <c r="AX368" s="13" t="s">
        <v>82</v>
      </c>
      <c r="AY368" s="232" t="s">
        <v>126</v>
      </c>
    </row>
    <row r="369" s="2" customFormat="1" ht="16.5" customHeight="1">
      <c r="A369" s="40"/>
      <c r="B369" s="41"/>
      <c r="C369" s="258" t="s">
        <v>657</v>
      </c>
      <c r="D369" s="258" t="s">
        <v>306</v>
      </c>
      <c r="E369" s="259" t="s">
        <v>658</v>
      </c>
      <c r="F369" s="260" t="s">
        <v>659</v>
      </c>
      <c r="G369" s="261" t="s">
        <v>331</v>
      </c>
      <c r="H369" s="262">
        <v>10</v>
      </c>
      <c r="I369" s="263"/>
      <c r="J369" s="264">
        <f>ROUND(I369*H369,2)</f>
        <v>0</v>
      </c>
      <c r="K369" s="265"/>
      <c r="L369" s="266"/>
      <c r="M369" s="267" t="s">
        <v>21</v>
      </c>
      <c r="N369" s="268" t="s">
        <v>45</v>
      </c>
      <c r="O369" s="86"/>
      <c r="P369" s="217">
        <f>O369*H369</f>
        <v>0</v>
      </c>
      <c r="Q369" s="217">
        <v>0.0051999999999999998</v>
      </c>
      <c r="R369" s="217">
        <f>Q369*H369</f>
        <v>0.051999999999999998</v>
      </c>
      <c r="S369" s="217">
        <v>0</v>
      </c>
      <c r="T369" s="218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19" t="s">
        <v>163</v>
      </c>
      <c r="AT369" s="219" t="s">
        <v>306</v>
      </c>
      <c r="AU369" s="219" t="s">
        <v>84</v>
      </c>
      <c r="AY369" s="19" t="s">
        <v>126</v>
      </c>
      <c r="BE369" s="220">
        <f>IF(N369="základní",J369,0)</f>
        <v>0</v>
      </c>
      <c r="BF369" s="220">
        <f>IF(N369="snížená",J369,0)</f>
        <v>0</v>
      </c>
      <c r="BG369" s="220">
        <f>IF(N369="zákl. přenesená",J369,0)</f>
        <v>0</v>
      </c>
      <c r="BH369" s="220">
        <f>IF(N369="sníž. přenesená",J369,0)</f>
        <v>0</v>
      </c>
      <c r="BI369" s="220">
        <f>IF(N369="nulová",J369,0)</f>
        <v>0</v>
      </c>
      <c r="BJ369" s="19" t="s">
        <v>82</v>
      </c>
      <c r="BK369" s="220">
        <f>ROUND(I369*H369,2)</f>
        <v>0</v>
      </c>
      <c r="BL369" s="19" t="s">
        <v>132</v>
      </c>
      <c r="BM369" s="219" t="s">
        <v>660</v>
      </c>
    </row>
    <row r="370" s="2" customFormat="1">
      <c r="A370" s="40"/>
      <c r="B370" s="41"/>
      <c r="C370" s="42"/>
      <c r="D370" s="223" t="s">
        <v>171</v>
      </c>
      <c r="E370" s="42"/>
      <c r="F370" s="233" t="s">
        <v>661</v>
      </c>
      <c r="G370" s="42"/>
      <c r="H370" s="42"/>
      <c r="I370" s="234"/>
      <c r="J370" s="42"/>
      <c r="K370" s="42"/>
      <c r="L370" s="46"/>
      <c r="M370" s="235"/>
      <c r="N370" s="236"/>
      <c r="O370" s="86"/>
      <c r="P370" s="86"/>
      <c r="Q370" s="86"/>
      <c r="R370" s="86"/>
      <c r="S370" s="86"/>
      <c r="T370" s="87"/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T370" s="19" t="s">
        <v>171</v>
      </c>
      <c r="AU370" s="19" t="s">
        <v>84</v>
      </c>
    </row>
    <row r="371" s="13" customFormat="1">
      <c r="A371" s="13"/>
      <c r="B371" s="221"/>
      <c r="C371" s="222"/>
      <c r="D371" s="223" t="s">
        <v>134</v>
      </c>
      <c r="E371" s="224" t="s">
        <v>21</v>
      </c>
      <c r="F371" s="225" t="s">
        <v>174</v>
      </c>
      <c r="G371" s="222"/>
      <c r="H371" s="226">
        <v>10</v>
      </c>
      <c r="I371" s="227"/>
      <c r="J371" s="222"/>
      <c r="K371" s="222"/>
      <c r="L371" s="228"/>
      <c r="M371" s="229"/>
      <c r="N371" s="230"/>
      <c r="O371" s="230"/>
      <c r="P371" s="230"/>
      <c r="Q371" s="230"/>
      <c r="R371" s="230"/>
      <c r="S371" s="230"/>
      <c r="T371" s="231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2" t="s">
        <v>134</v>
      </c>
      <c r="AU371" s="232" t="s">
        <v>84</v>
      </c>
      <c r="AV371" s="13" t="s">
        <v>84</v>
      </c>
      <c r="AW371" s="13" t="s">
        <v>34</v>
      </c>
      <c r="AX371" s="13" t="s">
        <v>82</v>
      </c>
      <c r="AY371" s="232" t="s">
        <v>126</v>
      </c>
    </row>
    <row r="372" s="2" customFormat="1" ht="16.5" customHeight="1">
      <c r="A372" s="40"/>
      <c r="B372" s="41"/>
      <c r="C372" s="207" t="s">
        <v>662</v>
      </c>
      <c r="D372" s="207" t="s">
        <v>128</v>
      </c>
      <c r="E372" s="208" t="s">
        <v>663</v>
      </c>
      <c r="F372" s="209" t="s">
        <v>664</v>
      </c>
      <c r="G372" s="210" t="s">
        <v>331</v>
      </c>
      <c r="H372" s="211">
        <v>17</v>
      </c>
      <c r="I372" s="212"/>
      <c r="J372" s="213">
        <f>ROUND(I372*H372,2)</f>
        <v>0</v>
      </c>
      <c r="K372" s="214"/>
      <c r="L372" s="46"/>
      <c r="M372" s="215" t="s">
        <v>21</v>
      </c>
      <c r="N372" s="216" t="s">
        <v>45</v>
      </c>
      <c r="O372" s="86"/>
      <c r="P372" s="217">
        <f>O372*H372</f>
        <v>0</v>
      </c>
      <c r="Q372" s="217">
        <v>0.10940999999999999</v>
      </c>
      <c r="R372" s="217">
        <f>Q372*H372</f>
        <v>1.8599699999999999</v>
      </c>
      <c r="S372" s="217">
        <v>0</v>
      </c>
      <c r="T372" s="218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19" t="s">
        <v>132</v>
      </c>
      <c r="AT372" s="219" t="s">
        <v>128</v>
      </c>
      <c r="AU372" s="219" t="s">
        <v>84</v>
      </c>
      <c r="AY372" s="19" t="s">
        <v>126</v>
      </c>
      <c r="BE372" s="220">
        <f>IF(N372="základní",J372,0)</f>
        <v>0</v>
      </c>
      <c r="BF372" s="220">
        <f>IF(N372="snížená",J372,0)</f>
        <v>0</v>
      </c>
      <c r="BG372" s="220">
        <f>IF(N372="zákl. přenesená",J372,0)</f>
        <v>0</v>
      </c>
      <c r="BH372" s="220">
        <f>IF(N372="sníž. přenesená",J372,0)</f>
        <v>0</v>
      </c>
      <c r="BI372" s="220">
        <f>IF(N372="nulová",J372,0)</f>
        <v>0</v>
      </c>
      <c r="BJ372" s="19" t="s">
        <v>82</v>
      </c>
      <c r="BK372" s="220">
        <f>ROUND(I372*H372,2)</f>
        <v>0</v>
      </c>
      <c r="BL372" s="19" t="s">
        <v>132</v>
      </c>
      <c r="BM372" s="219" t="s">
        <v>665</v>
      </c>
    </row>
    <row r="373" s="2" customFormat="1">
      <c r="A373" s="40"/>
      <c r="B373" s="41"/>
      <c r="C373" s="42"/>
      <c r="D373" s="223" t="s">
        <v>171</v>
      </c>
      <c r="E373" s="42"/>
      <c r="F373" s="233" t="s">
        <v>666</v>
      </c>
      <c r="G373" s="42"/>
      <c r="H373" s="42"/>
      <c r="I373" s="234"/>
      <c r="J373" s="42"/>
      <c r="K373" s="42"/>
      <c r="L373" s="46"/>
      <c r="M373" s="235"/>
      <c r="N373" s="236"/>
      <c r="O373" s="86"/>
      <c r="P373" s="86"/>
      <c r="Q373" s="86"/>
      <c r="R373" s="86"/>
      <c r="S373" s="86"/>
      <c r="T373" s="87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9" t="s">
        <v>171</v>
      </c>
      <c r="AU373" s="19" t="s">
        <v>84</v>
      </c>
    </row>
    <row r="374" s="13" customFormat="1">
      <c r="A374" s="13"/>
      <c r="B374" s="221"/>
      <c r="C374" s="222"/>
      <c r="D374" s="223" t="s">
        <v>134</v>
      </c>
      <c r="E374" s="224" t="s">
        <v>21</v>
      </c>
      <c r="F374" s="225" t="s">
        <v>667</v>
      </c>
      <c r="G374" s="222"/>
      <c r="H374" s="226">
        <v>17</v>
      </c>
      <c r="I374" s="227"/>
      <c r="J374" s="222"/>
      <c r="K374" s="222"/>
      <c r="L374" s="228"/>
      <c r="M374" s="229"/>
      <c r="N374" s="230"/>
      <c r="O374" s="230"/>
      <c r="P374" s="230"/>
      <c r="Q374" s="230"/>
      <c r="R374" s="230"/>
      <c r="S374" s="230"/>
      <c r="T374" s="231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2" t="s">
        <v>134</v>
      </c>
      <c r="AU374" s="232" t="s">
        <v>84</v>
      </c>
      <c r="AV374" s="13" t="s">
        <v>84</v>
      </c>
      <c r="AW374" s="13" t="s">
        <v>34</v>
      </c>
      <c r="AX374" s="13" t="s">
        <v>82</v>
      </c>
      <c r="AY374" s="232" t="s">
        <v>126</v>
      </c>
    </row>
    <row r="375" s="2" customFormat="1" ht="16.5" customHeight="1">
      <c r="A375" s="40"/>
      <c r="B375" s="41"/>
      <c r="C375" s="258" t="s">
        <v>668</v>
      </c>
      <c r="D375" s="258" t="s">
        <v>306</v>
      </c>
      <c r="E375" s="259" t="s">
        <v>669</v>
      </c>
      <c r="F375" s="260" t="s">
        <v>670</v>
      </c>
      <c r="G375" s="261" t="s">
        <v>331</v>
      </c>
      <c r="H375" s="262">
        <v>16</v>
      </c>
      <c r="I375" s="263"/>
      <c r="J375" s="264">
        <f>ROUND(I375*H375,2)</f>
        <v>0</v>
      </c>
      <c r="K375" s="265"/>
      <c r="L375" s="266"/>
      <c r="M375" s="267" t="s">
        <v>21</v>
      </c>
      <c r="N375" s="268" t="s">
        <v>45</v>
      </c>
      <c r="O375" s="86"/>
      <c r="P375" s="217">
        <f>O375*H375</f>
        <v>0</v>
      </c>
      <c r="Q375" s="217">
        <v>0.0061000000000000004</v>
      </c>
      <c r="R375" s="217">
        <f>Q375*H375</f>
        <v>0.097600000000000006</v>
      </c>
      <c r="S375" s="217">
        <v>0</v>
      </c>
      <c r="T375" s="218">
        <f>S375*H375</f>
        <v>0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19" t="s">
        <v>163</v>
      </c>
      <c r="AT375" s="219" t="s">
        <v>306</v>
      </c>
      <c r="AU375" s="219" t="s">
        <v>84</v>
      </c>
      <c r="AY375" s="19" t="s">
        <v>126</v>
      </c>
      <c r="BE375" s="220">
        <f>IF(N375="základní",J375,0)</f>
        <v>0</v>
      </c>
      <c r="BF375" s="220">
        <f>IF(N375="snížená",J375,0)</f>
        <v>0</v>
      </c>
      <c r="BG375" s="220">
        <f>IF(N375="zákl. přenesená",J375,0)</f>
        <v>0</v>
      </c>
      <c r="BH375" s="220">
        <f>IF(N375="sníž. přenesená",J375,0)</f>
        <v>0</v>
      </c>
      <c r="BI375" s="220">
        <f>IF(N375="nulová",J375,0)</f>
        <v>0</v>
      </c>
      <c r="BJ375" s="19" t="s">
        <v>82</v>
      </c>
      <c r="BK375" s="220">
        <f>ROUND(I375*H375,2)</f>
        <v>0</v>
      </c>
      <c r="BL375" s="19" t="s">
        <v>132</v>
      </c>
      <c r="BM375" s="219" t="s">
        <v>671</v>
      </c>
    </row>
    <row r="376" s="13" customFormat="1">
      <c r="A376" s="13"/>
      <c r="B376" s="221"/>
      <c r="C376" s="222"/>
      <c r="D376" s="223" t="s">
        <v>134</v>
      </c>
      <c r="E376" s="224" t="s">
        <v>21</v>
      </c>
      <c r="F376" s="225" t="s">
        <v>672</v>
      </c>
      <c r="G376" s="222"/>
      <c r="H376" s="226">
        <v>16</v>
      </c>
      <c r="I376" s="227"/>
      <c r="J376" s="222"/>
      <c r="K376" s="222"/>
      <c r="L376" s="228"/>
      <c r="M376" s="229"/>
      <c r="N376" s="230"/>
      <c r="O376" s="230"/>
      <c r="P376" s="230"/>
      <c r="Q376" s="230"/>
      <c r="R376" s="230"/>
      <c r="S376" s="230"/>
      <c r="T376" s="231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2" t="s">
        <v>134</v>
      </c>
      <c r="AU376" s="232" t="s">
        <v>84</v>
      </c>
      <c r="AV376" s="13" t="s">
        <v>84</v>
      </c>
      <c r="AW376" s="13" t="s">
        <v>34</v>
      </c>
      <c r="AX376" s="13" t="s">
        <v>82</v>
      </c>
      <c r="AY376" s="232" t="s">
        <v>126</v>
      </c>
    </row>
    <row r="377" s="2" customFormat="1" ht="16.5" customHeight="1">
      <c r="A377" s="40"/>
      <c r="B377" s="41"/>
      <c r="C377" s="258" t="s">
        <v>673</v>
      </c>
      <c r="D377" s="258" t="s">
        <v>306</v>
      </c>
      <c r="E377" s="259" t="s">
        <v>674</v>
      </c>
      <c r="F377" s="260" t="s">
        <v>675</v>
      </c>
      <c r="G377" s="261" t="s">
        <v>331</v>
      </c>
      <c r="H377" s="262">
        <v>1</v>
      </c>
      <c r="I377" s="263"/>
      <c r="J377" s="264">
        <f>ROUND(I377*H377,2)</f>
        <v>0</v>
      </c>
      <c r="K377" s="265"/>
      <c r="L377" s="266"/>
      <c r="M377" s="267" t="s">
        <v>21</v>
      </c>
      <c r="N377" s="268" t="s">
        <v>45</v>
      </c>
      <c r="O377" s="86"/>
      <c r="P377" s="217">
        <f>O377*H377</f>
        <v>0</v>
      </c>
      <c r="Q377" s="217">
        <v>0.0061000000000000004</v>
      </c>
      <c r="R377" s="217">
        <f>Q377*H377</f>
        <v>0.0061000000000000004</v>
      </c>
      <c r="S377" s="217">
        <v>0</v>
      </c>
      <c r="T377" s="218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19" t="s">
        <v>163</v>
      </c>
      <c r="AT377" s="219" t="s">
        <v>306</v>
      </c>
      <c r="AU377" s="219" t="s">
        <v>84</v>
      </c>
      <c r="AY377" s="19" t="s">
        <v>126</v>
      </c>
      <c r="BE377" s="220">
        <f>IF(N377="základní",J377,0)</f>
        <v>0</v>
      </c>
      <c r="BF377" s="220">
        <f>IF(N377="snížená",J377,0)</f>
        <v>0</v>
      </c>
      <c r="BG377" s="220">
        <f>IF(N377="zákl. přenesená",J377,0)</f>
        <v>0</v>
      </c>
      <c r="BH377" s="220">
        <f>IF(N377="sníž. přenesená",J377,0)</f>
        <v>0</v>
      </c>
      <c r="BI377" s="220">
        <f>IF(N377="nulová",J377,0)</f>
        <v>0</v>
      </c>
      <c r="BJ377" s="19" t="s">
        <v>82</v>
      </c>
      <c r="BK377" s="220">
        <f>ROUND(I377*H377,2)</f>
        <v>0</v>
      </c>
      <c r="BL377" s="19" t="s">
        <v>132</v>
      </c>
      <c r="BM377" s="219" t="s">
        <v>676</v>
      </c>
    </row>
    <row r="378" s="2" customFormat="1">
      <c r="A378" s="40"/>
      <c r="B378" s="41"/>
      <c r="C378" s="42"/>
      <c r="D378" s="223" t="s">
        <v>171</v>
      </c>
      <c r="E378" s="42"/>
      <c r="F378" s="233" t="s">
        <v>677</v>
      </c>
      <c r="G378" s="42"/>
      <c r="H378" s="42"/>
      <c r="I378" s="234"/>
      <c r="J378" s="42"/>
      <c r="K378" s="42"/>
      <c r="L378" s="46"/>
      <c r="M378" s="235"/>
      <c r="N378" s="236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9" t="s">
        <v>171</v>
      </c>
      <c r="AU378" s="19" t="s">
        <v>84</v>
      </c>
    </row>
    <row r="379" s="13" customFormat="1">
      <c r="A379" s="13"/>
      <c r="B379" s="221"/>
      <c r="C379" s="222"/>
      <c r="D379" s="223" t="s">
        <v>134</v>
      </c>
      <c r="E379" s="224" t="s">
        <v>21</v>
      </c>
      <c r="F379" s="225" t="s">
        <v>82</v>
      </c>
      <c r="G379" s="222"/>
      <c r="H379" s="226">
        <v>1</v>
      </c>
      <c r="I379" s="227"/>
      <c r="J379" s="222"/>
      <c r="K379" s="222"/>
      <c r="L379" s="228"/>
      <c r="M379" s="229"/>
      <c r="N379" s="230"/>
      <c r="O379" s="230"/>
      <c r="P379" s="230"/>
      <c r="Q379" s="230"/>
      <c r="R379" s="230"/>
      <c r="S379" s="230"/>
      <c r="T379" s="231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2" t="s">
        <v>134</v>
      </c>
      <c r="AU379" s="232" t="s">
        <v>84</v>
      </c>
      <c r="AV379" s="13" t="s">
        <v>84</v>
      </c>
      <c r="AW379" s="13" t="s">
        <v>34</v>
      </c>
      <c r="AX379" s="13" t="s">
        <v>82</v>
      </c>
      <c r="AY379" s="232" t="s">
        <v>126</v>
      </c>
    </row>
    <row r="380" s="2" customFormat="1" ht="16.5" customHeight="1">
      <c r="A380" s="40"/>
      <c r="B380" s="41"/>
      <c r="C380" s="207" t="s">
        <v>678</v>
      </c>
      <c r="D380" s="207" t="s">
        <v>128</v>
      </c>
      <c r="E380" s="208" t="s">
        <v>679</v>
      </c>
      <c r="F380" s="209" t="s">
        <v>680</v>
      </c>
      <c r="G380" s="210" t="s">
        <v>331</v>
      </c>
      <c r="H380" s="211">
        <v>1</v>
      </c>
      <c r="I380" s="212"/>
      <c r="J380" s="213">
        <f>ROUND(I380*H380,2)</f>
        <v>0</v>
      </c>
      <c r="K380" s="214"/>
      <c r="L380" s="46"/>
      <c r="M380" s="215" t="s">
        <v>21</v>
      </c>
      <c r="N380" s="216" t="s">
        <v>45</v>
      </c>
      <c r="O380" s="86"/>
      <c r="P380" s="217">
        <f>O380*H380</f>
        <v>0</v>
      </c>
      <c r="Q380" s="217">
        <v>0</v>
      </c>
      <c r="R380" s="217">
        <f>Q380*H380</f>
        <v>0</v>
      </c>
      <c r="S380" s="217">
        <v>0</v>
      </c>
      <c r="T380" s="218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19" t="s">
        <v>132</v>
      </c>
      <c r="AT380" s="219" t="s">
        <v>128</v>
      </c>
      <c r="AU380" s="219" t="s">
        <v>84</v>
      </c>
      <c r="AY380" s="19" t="s">
        <v>126</v>
      </c>
      <c r="BE380" s="220">
        <f>IF(N380="základní",J380,0)</f>
        <v>0</v>
      </c>
      <c r="BF380" s="220">
        <f>IF(N380="snížená",J380,0)</f>
        <v>0</v>
      </c>
      <c r="BG380" s="220">
        <f>IF(N380="zákl. přenesená",J380,0)</f>
        <v>0</v>
      </c>
      <c r="BH380" s="220">
        <f>IF(N380="sníž. přenesená",J380,0)</f>
        <v>0</v>
      </c>
      <c r="BI380" s="220">
        <f>IF(N380="nulová",J380,0)</f>
        <v>0</v>
      </c>
      <c r="BJ380" s="19" t="s">
        <v>82</v>
      </c>
      <c r="BK380" s="220">
        <f>ROUND(I380*H380,2)</f>
        <v>0</v>
      </c>
      <c r="BL380" s="19" t="s">
        <v>132</v>
      </c>
      <c r="BM380" s="219" t="s">
        <v>681</v>
      </c>
    </row>
    <row r="381" s="13" customFormat="1">
      <c r="A381" s="13"/>
      <c r="B381" s="221"/>
      <c r="C381" s="222"/>
      <c r="D381" s="223" t="s">
        <v>134</v>
      </c>
      <c r="E381" s="224" t="s">
        <v>21</v>
      </c>
      <c r="F381" s="225" t="s">
        <v>82</v>
      </c>
      <c r="G381" s="222"/>
      <c r="H381" s="226">
        <v>1</v>
      </c>
      <c r="I381" s="227"/>
      <c r="J381" s="222"/>
      <c r="K381" s="222"/>
      <c r="L381" s="228"/>
      <c r="M381" s="229"/>
      <c r="N381" s="230"/>
      <c r="O381" s="230"/>
      <c r="P381" s="230"/>
      <c r="Q381" s="230"/>
      <c r="R381" s="230"/>
      <c r="S381" s="230"/>
      <c r="T381" s="231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2" t="s">
        <v>134</v>
      </c>
      <c r="AU381" s="232" t="s">
        <v>84</v>
      </c>
      <c r="AV381" s="13" t="s">
        <v>84</v>
      </c>
      <c r="AW381" s="13" t="s">
        <v>34</v>
      </c>
      <c r="AX381" s="13" t="s">
        <v>82</v>
      </c>
      <c r="AY381" s="232" t="s">
        <v>126</v>
      </c>
    </row>
    <row r="382" s="2" customFormat="1" ht="16.5" customHeight="1">
      <c r="A382" s="40"/>
      <c r="B382" s="41"/>
      <c r="C382" s="258" t="s">
        <v>682</v>
      </c>
      <c r="D382" s="258" t="s">
        <v>306</v>
      </c>
      <c r="E382" s="259" t="s">
        <v>683</v>
      </c>
      <c r="F382" s="260" t="s">
        <v>684</v>
      </c>
      <c r="G382" s="261" t="s">
        <v>331</v>
      </c>
      <c r="H382" s="262">
        <v>1</v>
      </c>
      <c r="I382" s="263"/>
      <c r="J382" s="264">
        <f>ROUND(I382*H382,2)</f>
        <v>0</v>
      </c>
      <c r="K382" s="265"/>
      <c r="L382" s="266"/>
      <c r="M382" s="267" t="s">
        <v>21</v>
      </c>
      <c r="N382" s="268" t="s">
        <v>45</v>
      </c>
      <c r="O382" s="86"/>
      <c r="P382" s="217">
        <f>O382*H382</f>
        <v>0</v>
      </c>
      <c r="Q382" s="217">
        <v>0.0089999999999999993</v>
      </c>
      <c r="R382" s="217">
        <f>Q382*H382</f>
        <v>0.0089999999999999993</v>
      </c>
      <c r="S382" s="217">
        <v>0</v>
      </c>
      <c r="T382" s="218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19" t="s">
        <v>163</v>
      </c>
      <c r="AT382" s="219" t="s">
        <v>306</v>
      </c>
      <c r="AU382" s="219" t="s">
        <v>84</v>
      </c>
      <c r="AY382" s="19" t="s">
        <v>126</v>
      </c>
      <c r="BE382" s="220">
        <f>IF(N382="základní",J382,0)</f>
        <v>0</v>
      </c>
      <c r="BF382" s="220">
        <f>IF(N382="snížená",J382,0)</f>
        <v>0</v>
      </c>
      <c r="BG382" s="220">
        <f>IF(N382="zákl. přenesená",J382,0)</f>
        <v>0</v>
      </c>
      <c r="BH382" s="220">
        <f>IF(N382="sníž. přenesená",J382,0)</f>
        <v>0</v>
      </c>
      <c r="BI382" s="220">
        <f>IF(N382="nulová",J382,0)</f>
        <v>0</v>
      </c>
      <c r="BJ382" s="19" t="s">
        <v>82</v>
      </c>
      <c r="BK382" s="220">
        <f>ROUND(I382*H382,2)</f>
        <v>0</v>
      </c>
      <c r="BL382" s="19" t="s">
        <v>132</v>
      </c>
      <c r="BM382" s="219" t="s">
        <v>685</v>
      </c>
    </row>
    <row r="383" s="2" customFormat="1" ht="16.5" customHeight="1">
      <c r="A383" s="40"/>
      <c r="B383" s="41"/>
      <c r="C383" s="207" t="s">
        <v>686</v>
      </c>
      <c r="D383" s="207" t="s">
        <v>128</v>
      </c>
      <c r="E383" s="208" t="s">
        <v>687</v>
      </c>
      <c r="F383" s="209" t="s">
        <v>688</v>
      </c>
      <c r="G383" s="210" t="s">
        <v>186</v>
      </c>
      <c r="H383" s="211">
        <v>106.2</v>
      </c>
      <c r="I383" s="212"/>
      <c r="J383" s="213">
        <f>ROUND(I383*H383,2)</f>
        <v>0</v>
      </c>
      <c r="K383" s="214"/>
      <c r="L383" s="46"/>
      <c r="M383" s="215" t="s">
        <v>21</v>
      </c>
      <c r="N383" s="216" t="s">
        <v>45</v>
      </c>
      <c r="O383" s="86"/>
      <c r="P383" s="217">
        <f>O383*H383</f>
        <v>0</v>
      </c>
      <c r="Q383" s="217">
        <v>0.00011</v>
      </c>
      <c r="R383" s="217">
        <f>Q383*H383</f>
        <v>0.011682000000000001</v>
      </c>
      <c r="S383" s="217">
        <v>0</v>
      </c>
      <c r="T383" s="218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19" t="s">
        <v>132</v>
      </c>
      <c r="AT383" s="219" t="s">
        <v>128</v>
      </c>
      <c r="AU383" s="219" t="s">
        <v>84</v>
      </c>
      <c r="AY383" s="19" t="s">
        <v>126</v>
      </c>
      <c r="BE383" s="220">
        <f>IF(N383="základní",J383,0)</f>
        <v>0</v>
      </c>
      <c r="BF383" s="220">
        <f>IF(N383="snížená",J383,0)</f>
        <v>0</v>
      </c>
      <c r="BG383" s="220">
        <f>IF(N383="zákl. přenesená",J383,0)</f>
        <v>0</v>
      </c>
      <c r="BH383" s="220">
        <f>IF(N383="sníž. přenesená",J383,0)</f>
        <v>0</v>
      </c>
      <c r="BI383" s="220">
        <f>IF(N383="nulová",J383,0)</f>
        <v>0</v>
      </c>
      <c r="BJ383" s="19" t="s">
        <v>82</v>
      </c>
      <c r="BK383" s="220">
        <f>ROUND(I383*H383,2)</f>
        <v>0</v>
      </c>
      <c r="BL383" s="19" t="s">
        <v>132</v>
      </c>
      <c r="BM383" s="219" t="s">
        <v>689</v>
      </c>
    </row>
    <row r="384" s="13" customFormat="1">
      <c r="A384" s="13"/>
      <c r="B384" s="221"/>
      <c r="C384" s="222"/>
      <c r="D384" s="223" t="s">
        <v>134</v>
      </c>
      <c r="E384" s="224" t="s">
        <v>21</v>
      </c>
      <c r="F384" s="225" t="s">
        <v>690</v>
      </c>
      <c r="G384" s="222"/>
      <c r="H384" s="226">
        <v>106.2</v>
      </c>
      <c r="I384" s="227"/>
      <c r="J384" s="222"/>
      <c r="K384" s="222"/>
      <c r="L384" s="228"/>
      <c r="M384" s="229"/>
      <c r="N384" s="230"/>
      <c r="O384" s="230"/>
      <c r="P384" s="230"/>
      <c r="Q384" s="230"/>
      <c r="R384" s="230"/>
      <c r="S384" s="230"/>
      <c r="T384" s="231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2" t="s">
        <v>134</v>
      </c>
      <c r="AU384" s="232" t="s">
        <v>84</v>
      </c>
      <c r="AV384" s="13" t="s">
        <v>84</v>
      </c>
      <c r="AW384" s="13" t="s">
        <v>34</v>
      </c>
      <c r="AX384" s="13" t="s">
        <v>82</v>
      </c>
      <c r="AY384" s="232" t="s">
        <v>126</v>
      </c>
    </row>
    <row r="385" s="2" customFormat="1" ht="21.75" customHeight="1">
      <c r="A385" s="40"/>
      <c r="B385" s="41"/>
      <c r="C385" s="207" t="s">
        <v>691</v>
      </c>
      <c r="D385" s="207" t="s">
        <v>128</v>
      </c>
      <c r="E385" s="208" t="s">
        <v>692</v>
      </c>
      <c r="F385" s="209" t="s">
        <v>693</v>
      </c>
      <c r="G385" s="210" t="s">
        <v>186</v>
      </c>
      <c r="H385" s="211">
        <v>58</v>
      </c>
      <c r="I385" s="212"/>
      <c r="J385" s="213">
        <f>ROUND(I385*H385,2)</f>
        <v>0</v>
      </c>
      <c r="K385" s="214"/>
      <c r="L385" s="46"/>
      <c r="M385" s="215" t="s">
        <v>21</v>
      </c>
      <c r="N385" s="216" t="s">
        <v>45</v>
      </c>
      <c r="O385" s="86"/>
      <c r="P385" s="217">
        <f>O385*H385</f>
        <v>0</v>
      </c>
      <c r="Q385" s="217">
        <v>0.00011</v>
      </c>
      <c r="R385" s="217">
        <f>Q385*H385</f>
        <v>0.0063800000000000003</v>
      </c>
      <c r="S385" s="217">
        <v>0</v>
      </c>
      <c r="T385" s="218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19" t="s">
        <v>132</v>
      </c>
      <c r="AT385" s="219" t="s">
        <v>128</v>
      </c>
      <c r="AU385" s="219" t="s">
        <v>84</v>
      </c>
      <c r="AY385" s="19" t="s">
        <v>126</v>
      </c>
      <c r="BE385" s="220">
        <f>IF(N385="základní",J385,0)</f>
        <v>0</v>
      </c>
      <c r="BF385" s="220">
        <f>IF(N385="snížená",J385,0)</f>
        <v>0</v>
      </c>
      <c r="BG385" s="220">
        <f>IF(N385="zákl. přenesená",J385,0)</f>
        <v>0</v>
      </c>
      <c r="BH385" s="220">
        <f>IF(N385="sníž. přenesená",J385,0)</f>
        <v>0</v>
      </c>
      <c r="BI385" s="220">
        <f>IF(N385="nulová",J385,0)</f>
        <v>0</v>
      </c>
      <c r="BJ385" s="19" t="s">
        <v>82</v>
      </c>
      <c r="BK385" s="220">
        <f>ROUND(I385*H385,2)</f>
        <v>0</v>
      </c>
      <c r="BL385" s="19" t="s">
        <v>132</v>
      </c>
      <c r="BM385" s="219" t="s">
        <v>694</v>
      </c>
    </row>
    <row r="386" s="13" customFormat="1">
      <c r="A386" s="13"/>
      <c r="B386" s="221"/>
      <c r="C386" s="222"/>
      <c r="D386" s="223" t="s">
        <v>134</v>
      </c>
      <c r="E386" s="224" t="s">
        <v>21</v>
      </c>
      <c r="F386" s="225" t="s">
        <v>441</v>
      </c>
      <c r="G386" s="222"/>
      <c r="H386" s="226">
        <v>58</v>
      </c>
      <c r="I386" s="227"/>
      <c r="J386" s="222"/>
      <c r="K386" s="222"/>
      <c r="L386" s="228"/>
      <c r="M386" s="229"/>
      <c r="N386" s="230"/>
      <c r="O386" s="230"/>
      <c r="P386" s="230"/>
      <c r="Q386" s="230"/>
      <c r="R386" s="230"/>
      <c r="S386" s="230"/>
      <c r="T386" s="231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2" t="s">
        <v>134</v>
      </c>
      <c r="AU386" s="232" t="s">
        <v>84</v>
      </c>
      <c r="AV386" s="13" t="s">
        <v>84</v>
      </c>
      <c r="AW386" s="13" t="s">
        <v>34</v>
      </c>
      <c r="AX386" s="13" t="s">
        <v>82</v>
      </c>
      <c r="AY386" s="232" t="s">
        <v>126</v>
      </c>
    </row>
    <row r="387" s="2" customFormat="1" ht="16.5" customHeight="1">
      <c r="A387" s="40"/>
      <c r="B387" s="41"/>
      <c r="C387" s="207" t="s">
        <v>695</v>
      </c>
      <c r="D387" s="207" t="s">
        <v>128</v>
      </c>
      <c r="E387" s="208" t="s">
        <v>696</v>
      </c>
      <c r="F387" s="209" t="s">
        <v>697</v>
      </c>
      <c r="G387" s="210" t="s">
        <v>131</v>
      </c>
      <c r="H387" s="211">
        <v>4</v>
      </c>
      <c r="I387" s="212"/>
      <c r="J387" s="213">
        <f>ROUND(I387*H387,2)</f>
        <v>0</v>
      </c>
      <c r="K387" s="214"/>
      <c r="L387" s="46"/>
      <c r="M387" s="215" t="s">
        <v>21</v>
      </c>
      <c r="N387" s="216" t="s">
        <v>45</v>
      </c>
      <c r="O387" s="86"/>
      <c r="P387" s="217">
        <f>O387*H387</f>
        <v>0</v>
      </c>
      <c r="Q387" s="217">
        <v>0.00084999999999999995</v>
      </c>
      <c r="R387" s="217">
        <f>Q387*H387</f>
        <v>0.0033999999999999998</v>
      </c>
      <c r="S387" s="217">
        <v>0</v>
      </c>
      <c r="T387" s="218">
        <f>S387*H387</f>
        <v>0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19" t="s">
        <v>132</v>
      </c>
      <c r="AT387" s="219" t="s">
        <v>128</v>
      </c>
      <c r="AU387" s="219" t="s">
        <v>84</v>
      </c>
      <c r="AY387" s="19" t="s">
        <v>126</v>
      </c>
      <c r="BE387" s="220">
        <f>IF(N387="základní",J387,0)</f>
        <v>0</v>
      </c>
      <c r="BF387" s="220">
        <f>IF(N387="snížená",J387,0)</f>
        <v>0</v>
      </c>
      <c r="BG387" s="220">
        <f>IF(N387="zákl. přenesená",J387,0)</f>
        <v>0</v>
      </c>
      <c r="BH387" s="220">
        <f>IF(N387="sníž. přenesená",J387,0)</f>
        <v>0</v>
      </c>
      <c r="BI387" s="220">
        <f>IF(N387="nulová",J387,0)</f>
        <v>0</v>
      </c>
      <c r="BJ387" s="19" t="s">
        <v>82</v>
      </c>
      <c r="BK387" s="220">
        <f>ROUND(I387*H387,2)</f>
        <v>0</v>
      </c>
      <c r="BL387" s="19" t="s">
        <v>132</v>
      </c>
      <c r="BM387" s="219" t="s">
        <v>698</v>
      </c>
    </row>
    <row r="388" s="13" customFormat="1">
      <c r="A388" s="13"/>
      <c r="B388" s="221"/>
      <c r="C388" s="222"/>
      <c r="D388" s="223" t="s">
        <v>134</v>
      </c>
      <c r="E388" s="224" t="s">
        <v>21</v>
      </c>
      <c r="F388" s="225" t="s">
        <v>132</v>
      </c>
      <c r="G388" s="222"/>
      <c r="H388" s="226">
        <v>4</v>
      </c>
      <c r="I388" s="227"/>
      <c r="J388" s="222"/>
      <c r="K388" s="222"/>
      <c r="L388" s="228"/>
      <c r="M388" s="229"/>
      <c r="N388" s="230"/>
      <c r="O388" s="230"/>
      <c r="P388" s="230"/>
      <c r="Q388" s="230"/>
      <c r="R388" s="230"/>
      <c r="S388" s="230"/>
      <c r="T388" s="231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2" t="s">
        <v>134</v>
      </c>
      <c r="AU388" s="232" t="s">
        <v>84</v>
      </c>
      <c r="AV388" s="13" t="s">
        <v>84</v>
      </c>
      <c r="AW388" s="13" t="s">
        <v>34</v>
      </c>
      <c r="AX388" s="13" t="s">
        <v>82</v>
      </c>
      <c r="AY388" s="232" t="s">
        <v>126</v>
      </c>
    </row>
    <row r="389" s="2" customFormat="1" ht="33" customHeight="1">
      <c r="A389" s="40"/>
      <c r="B389" s="41"/>
      <c r="C389" s="207" t="s">
        <v>699</v>
      </c>
      <c r="D389" s="207" t="s">
        <v>128</v>
      </c>
      <c r="E389" s="208" t="s">
        <v>700</v>
      </c>
      <c r="F389" s="209" t="s">
        <v>701</v>
      </c>
      <c r="G389" s="210" t="s">
        <v>331</v>
      </c>
      <c r="H389" s="211">
        <v>9</v>
      </c>
      <c r="I389" s="212"/>
      <c r="J389" s="213">
        <f>ROUND(I389*H389,2)</f>
        <v>0</v>
      </c>
      <c r="K389" s="214"/>
      <c r="L389" s="46"/>
      <c r="M389" s="215" t="s">
        <v>21</v>
      </c>
      <c r="N389" s="216" t="s">
        <v>45</v>
      </c>
      <c r="O389" s="86"/>
      <c r="P389" s="217">
        <f>O389*H389</f>
        <v>0</v>
      </c>
      <c r="Q389" s="217">
        <v>0</v>
      </c>
      <c r="R389" s="217">
        <f>Q389*H389</f>
        <v>0</v>
      </c>
      <c r="S389" s="217">
        <v>0.082000000000000003</v>
      </c>
      <c r="T389" s="218">
        <f>S389*H389</f>
        <v>0.73799999999999999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19" t="s">
        <v>132</v>
      </c>
      <c r="AT389" s="219" t="s">
        <v>128</v>
      </c>
      <c r="AU389" s="219" t="s">
        <v>84</v>
      </c>
      <c r="AY389" s="19" t="s">
        <v>126</v>
      </c>
      <c r="BE389" s="220">
        <f>IF(N389="základní",J389,0)</f>
        <v>0</v>
      </c>
      <c r="BF389" s="220">
        <f>IF(N389="snížená",J389,0)</f>
        <v>0</v>
      </c>
      <c r="BG389" s="220">
        <f>IF(N389="zákl. přenesená",J389,0)</f>
        <v>0</v>
      </c>
      <c r="BH389" s="220">
        <f>IF(N389="sníž. přenesená",J389,0)</f>
        <v>0</v>
      </c>
      <c r="BI389" s="220">
        <f>IF(N389="nulová",J389,0)</f>
        <v>0</v>
      </c>
      <c r="BJ389" s="19" t="s">
        <v>82</v>
      </c>
      <c r="BK389" s="220">
        <f>ROUND(I389*H389,2)</f>
        <v>0</v>
      </c>
      <c r="BL389" s="19" t="s">
        <v>132</v>
      </c>
      <c r="BM389" s="219" t="s">
        <v>702</v>
      </c>
    </row>
    <row r="390" s="2" customFormat="1">
      <c r="A390" s="40"/>
      <c r="B390" s="41"/>
      <c r="C390" s="42"/>
      <c r="D390" s="223" t="s">
        <v>171</v>
      </c>
      <c r="E390" s="42"/>
      <c r="F390" s="233" t="s">
        <v>703</v>
      </c>
      <c r="G390" s="42"/>
      <c r="H390" s="42"/>
      <c r="I390" s="234"/>
      <c r="J390" s="42"/>
      <c r="K390" s="42"/>
      <c r="L390" s="46"/>
      <c r="M390" s="235"/>
      <c r="N390" s="236"/>
      <c r="O390" s="86"/>
      <c r="P390" s="86"/>
      <c r="Q390" s="86"/>
      <c r="R390" s="86"/>
      <c r="S390" s="86"/>
      <c r="T390" s="87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T390" s="19" t="s">
        <v>171</v>
      </c>
      <c r="AU390" s="19" t="s">
        <v>84</v>
      </c>
    </row>
    <row r="391" s="13" customFormat="1">
      <c r="A391" s="13"/>
      <c r="B391" s="221"/>
      <c r="C391" s="222"/>
      <c r="D391" s="223" t="s">
        <v>134</v>
      </c>
      <c r="E391" s="224" t="s">
        <v>21</v>
      </c>
      <c r="F391" s="225" t="s">
        <v>167</v>
      </c>
      <c r="G391" s="222"/>
      <c r="H391" s="226">
        <v>9</v>
      </c>
      <c r="I391" s="227"/>
      <c r="J391" s="222"/>
      <c r="K391" s="222"/>
      <c r="L391" s="228"/>
      <c r="M391" s="229"/>
      <c r="N391" s="230"/>
      <c r="O391" s="230"/>
      <c r="P391" s="230"/>
      <c r="Q391" s="230"/>
      <c r="R391" s="230"/>
      <c r="S391" s="230"/>
      <c r="T391" s="231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2" t="s">
        <v>134</v>
      </c>
      <c r="AU391" s="232" t="s">
        <v>84</v>
      </c>
      <c r="AV391" s="13" t="s">
        <v>84</v>
      </c>
      <c r="AW391" s="13" t="s">
        <v>34</v>
      </c>
      <c r="AX391" s="13" t="s">
        <v>82</v>
      </c>
      <c r="AY391" s="232" t="s">
        <v>126</v>
      </c>
    </row>
    <row r="392" s="2" customFormat="1" ht="24.15" customHeight="1">
      <c r="A392" s="40"/>
      <c r="B392" s="41"/>
      <c r="C392" s="207" t="s">
        <v>704</v>
      </c>
      <c r="D392" s="207" t="s">
        <v>128</v>
      </c>
      <c r="E392" s="208" t="s">
        <v>705</v>
      </c>
      <c r="F392" s="209" t="s">
        <v>706</v>
      </c>
      <c r="G392" s="210" t="s">
        <v>331</v>
      </c>
      <c r="H392" s="211">
        <v>12</v>
      </c>
      <c r="I392" s="212"/>
      <c r="J392" s="213">
        <f>ROUND(I392*H392,2)</f>
        <v>0</v>
      </c>
      <c r="K392" s="214"/>
      <c r="L392" s="46"/>
      <c r="M392" s="215" t="s">
        <v>21</v>
      </c>
      <c r="N392" s="216" t="s">
        <v>45</v>
      </c>
      <c r="O392" s="86"/>
      <c r="P392" s="217">
        <f>O392*H392</f>
        <v>0</v>
      </c>
      <c r="Q392" s="217">
        <v>0</v>
      </c>
      <c r="R392" s="217">
        <f>Q392*H392</f>
        <v>0</v>
      </c>
      <c r="S392" s="217">
        <v>0.0040000000000000001</v>
      </c>
      <c r="T392" s="218">
        <f>S392*H392</f>
        <v>0.048000000000000001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19" t="s">
        <v>132</v>
      </c>
      <c r="AT392" s="219" t="s">
        <v>128</v>
      </c>
      <c r="AU392" s="219" t="s">
        <v>84</v>
      </c>
      <c r="AY392" s="19" t="s">
        <v>126</v>
      </c>
      <c r="BE392" s="220">
        <f>IF(N392="základní",J392,0)</f>
        <v>0</v>
      </c>
      <c r="BF392" s="220">
        <f>IF(N392="snížená",J392,0)</f>
        <v>0</v>
      </c>
      <c r="BG392" s="220">
        <f>IF(N392="zákl. přenesená",J392,0)</f>
        <v>0</v>
      </c>
      <c r="BH392" s="220">
        <f>IF(N392="sníž. přenesená",J392,0)</f>
        <v>0</v>
      </c>
      <c r="BI392" s="220">
        <f>IF(N392="nulová",J392,0)</f>
        <v>0</v>
      </c>
      <c r="BJ392" s="19" t="s">
        <v>82</v>
      </c>
      <c r="BK392" s="220">
        <f>ROUND(I392*H392,2)</f>
        <v>0</v>
      </c>
      <c r="BL392" s="19" t="s">
        <v>132</v>
      </c>
      <c r="BM392" s="219" t="s">
        <v>707</v>
      </c>
    </row>
    <row r="393" s="2" customFormat="1">
      <c r="A393" s="40"/>
      <c r="B393" s="41"/>
      <c r="C393" s="42"/>
      <c r="D393" s="223" t="s">
        <v>171</v>
      </c>
      <c r="E393" s="42"/>
      <c r="F393" s="233" t="s">
        <v>708</v>
      </c>
      <c r="G393" s="42"/>
      <c r="H393" s="42"/>
      <c r="I393" s="234"/>
      <c r="J393" s="42"/>
      <c r="K393" s="42"/>
      <c r="L393" s="46"/>
      <c r="M393" s="235"/>
      <c r="N393" s="236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171</v>
      </c>
      <c r="AU393" s="19" t="s">
        <v>84</v>
      </c>
    </row>
    <row r="394" s="13" customFormat="1">
      <c r="A394" s="13"/>
      <c r="B394" s="221"/>
      <c r="C394" s="222"/>
      <c r="D394" s="223" t="s">
        <v>134</v>
      </c>
      <c r="E394" s="224" t="s">
        <v>21</v>
      </c>
      <c r="F394" s="225" t="s">
        <v>183</v>
      </c>
      <c r="G394" s="222"/>
      <c r="H394" s="226">
        <v>12</v>
      </c>
      <c r="I394" s="227"/>
      <c r="J394" s="222"/>
      <c r="K394" s="222"/>
      <c r="L394" s="228"/>
      <c r="M394" s="229"/>
      <c r="N394" s="230"/>
      <c r="O394" s="230"/>
      <c r="P394" s="230"/>
      <c r="Q394" s="230"/>
      <c r="R394" s="230"/>
      <c r="S394" s="230"/>
      <c r="T394" s="231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2" t="s">
        <v>134</v>
      </c>
      <c r="AU394" s="232" t="s">
        <v>84</v>
      </c>
      <c r="AV394" s="13" t="s">
        <v>84</v>
      </c>
      <c r="AW394" s="13" t="s">
        <v>34</v>
      </c>
      <c r="AX394" s="13" t="s">
        <v>82</v>
      </c>
      <c r="AY394" s="232" t="s">
        <v>126</v>
      </c>
    </row>
    <row r="395" s="2" customFormat="1" ht="24.15" customHeight="1">
      <c r="A395" s="40"/>
      <c r="B395" s="41"/>
      <c r="C395" s="207" t="s">
        <v>709</v>
      </c>
      <c r="D395" s="207" t="s">
        <v>128</v>
      </c>
      <c r="E395" s="208" t="s">
        <v>710</v>
      </c>
      <c r="F395" s="209" t="s">
        <v>711</v>
      </c>
      <c r="G395" s="210" t="s">
        <v>186</v>
      </c>
      <c r="H395" s="211">
        <v>83.299999999999997</v>
      </c>
      <c r="I395" s="212"/>
      <c r="J395" s="213">
        <f>ROUND(I395*H395,2)</f>
        <v>0</v>
      </c>
      <c r="K395" s="214"/>
      <c r="L395" s="46"/>
      <c r="M395" s="215" t="s">
        <v>21</v>
      </c>
      <c r="N395" s="216" t="s">
        <v>45</v>
      </c>
      <c r="O395" s="86"/>
      <c r="P395" s="217">
        <f>O395*H395</f>
        <v>0</v>
      </c>
      <c r="Q395" s="217">
        <v>0.16849</v>
      </c>
      <c r="R395" s="217">
        <f>Q395*H395</f>
        <v>14.035216999999999</v>
      </c>
      <c r="S395" s="217">
        <v>0</v>
      </c>
      <c r="T395" s="218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19" t="s">
        <v>132</v>
      </c>
      <c r="AT395" s="219" t="s">
        <v>128</v>
      </c>
      <c r="AU395" s="219" t="s">
        <v>84</v>
      </c>
      <c r="AY395" s="19" t="s">
        <v>126</v>
      </c>
      <c r="BE395" s="220">
        <f>IF(N395="základní",J395,0)</f>
        <v>0</v>
      </c>
      <c r="BF395" s="220">
        <f>IF(N395="snížená",J395,0)</f>
        <v>0</v>
      </c>
      <c r="BG395" s="220">
        <f>IF(N395="zákl. přenesená",J395,0)</f>
        <v>0</v>
      </c>
      <c r="BH395" s="220">
        <f>IF(N395="sníž. přenesená",J395,0)</f>
        <v>0</v>
      </c>
      <c r="BI395" s="220">
        <f>IF(N395="nulová",J395,0)</f>
        <v>0</v>
      </c>
      <c r="BJ395" s="19" t="s">
        <v>82</v>
      </c>
      <c r="BK395" s="220">
        <f>ROUND(I395*H395,2)</f>
        <v>0</v>
      </c>
      <c r="BL395" s="19" t="s">
        <v>132</v>
      </c>
      <c r="BM395" s="219" t="s">
        <v>712</v>
      </c>
    </row>
    <row r="396" s="13" customFormat="1">
      <c r="A396" s="13"/>
      <c r="B396" s="221"/>
      <c r="C396" s="222"/>
      <c r="D396" s="223" t="s">
        <v>134</v>
      </c>
      <c r="E396" s="224" t="s">
        <v>21</v>
      </c>
      <c r="F396" s="225" t="s">
        <v>713</v>
      </c>
      <c r="G396" s="222"/>
      <c r="H396" s="226">
        <v>83.299999999999997</v>
      </c>
      <c r="I396" s="227"/>
      <c r="J396" s="222"/>
      <c r="K396" s="222"/>
      <c r="L396" s="228"/>
      <c r="M396" s="229"/>
      <c r="N396" s="230"/>
      <c r="O396" s="230"/>
      <c r="P396" s="230"/>
      <c r="Q396" s="230"/>
      <c r="R396" s="230"/>
      <c r="S396" s="230"/>
      <c r="T396" s="231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2" t="s">
        <v>134</v>
      </c>
      <c r="AU396" s="232" t="s">
        <v>84</v>
      </c>
      <c r="AV396" s="13" t="s">
        <v>84</v>
      </c>
      <c r="AW396" s="13" t="s">
        <v>34</v>
      </c>
      <c r="AX396" s="13" t="s">
        <v>82</v>
      </c>
      <c r="AY396" s="232" t="s">
        <v>126</v>
      </c>
    </row>
    <row r="397" s="2" customFormat="1" ht="33" customHeight="1">
      <c r="A397" s="40"/>
      <c r="B397" s="41"/>
      <c r="C397" s="207" t="s">
        <v>714</v>
      </c>
      <c r="D397" s="207" t="s">
        <v>128</v>
      </c>
      <c r="E397" s="208" t="s">
        <v>715</v>
      </c>
      <c r="F397" s="209" t="s">
        <v>716</v>
      </c>
      <c r="G397" s="210" t="s">
        <v>186</v>
      </c>
      <c r="H397" s="211">
        <v>323.19999999999999</v>
      </c>
      <c r="I397" s="212"/>
      <c r="J397" s="213">
        <f>ROUND(I397*H397,2)</f>
        <v>0</v>
      </c>
      <c r="K397" s="214"/>
      <c r="L397" s="46"/>
      <c r="M397" s="215" t="s">
        <v>21</v>
      </c>
      <c r="N397" s="216" t="s">
        <v>45</v>
      </c>
      <c r="O397" s="86"/>
      <c r="P397" s="217">
        <f>O397*H397</f>
        <v>0</v>
      </c>
      <c r="Q397" s="217">
        <v>0.14066999999999999</v>
      </c>
      <c r="R397" s="217">
        <f>Q397*H397</f>
        <v>45.464543999999997</v>
      </c>
      <c r="S397" s="217">
        <v>0</v>
      </c>
      <c r="T397" s="218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19" t="s">
        <v>132</v>
      </c>
      <c r="AT397" s="219" t="s">
        <v>128</v>
      </c>
      <c r="AU397" s="219" t="s">
        <v>84</v>
      </c>
      <c r="AY397" s="19" t="s">
        <v>126</v>
      </c>
      <c r="BE397" s="220">
        <f>IF(N397="základní",J397,0)</f>
        <v>0</v>
      </c>
      <c r="BF397" s="220">
        <f>IF(N397="snížená",J397,0)</f>
        <v>0</v>
      </c>
      <c r="BG397" s="220">
        <f>IF(N397="zákl. přenesená",J397,0)</f>
        <v>0</v>
      </c>
      <c r="BH397" s="220">
        <f>IF(N397="sníž. přenesená",J397,0)</f>
        <v>0</v>
      </c>
      <c r="BI397" s="220">
        <f>IF(N397="nulová",J397,0)</f>
        <v>0</v>
      </c>
      <c r="BJ397" s="19" t="s">
        <v>82</v>
      </c>
      <c r="BK397" s="220">
        <f>ROUND(I397*H397,2)</f>
        <v>0</v>
      </c>
      <c r="BL397" s="19" t="s">
        <v>132</v>
      </c>
      <c r="BM397" s="219" t="s">
        <v>717</v>
      </c>
    </row>
    <row r="398" s="2" customFormat="1">
      <c r="A398" s="40"/>
      <c r="B398" s="41"/>
      <c r="C398" s="42"/>
      <c r="D398" s="223" t="s">
        <v>171</v>
      </c>
      <c r="E398" s="42"/>
      <c r="F398" s="233" t="s">
        <v>718</v>
      </c>
      <c r="G398" s="42"/>
      <c r="H398" s="42"/>
      <c r="I398" s="234"/>
      <c r="J398" s="42"/>
      <c r="K398" s="42"/>
      <c r="L398" s="46"/>
      <c r="M398" s="235"/>
      <c r="N398" s="236"/>
      <c r="O398" s="86"/>
      <c r="P398" s="86"/>
      <c r="Q398" s="86"/>
      <c r="R398" s="86"/>
      <c r="S398" s="86"/>
      <c r="T398" s="87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T398" s="19" t="s">
        <v>171</v>
      </c>
      <c r="AU398" s="19" t="s">
        <v>84</v>
      </c>
    </row>
    <row r="399" s="13" customFormat="1">
      <c r="A399" s="13"/>
      <c r="B399" s="221"/>
      <c r="C399" s="222"/>
      <c r="D399" s="223" t="s">
        <v>134</v>
      </c>
      <c r="E399" s="224" t="s">
        <v>21</v>
      </c>
      <c r="F399" s="225" t="s">
        <v>719</v>
      </c>
      <c r="G399" s="222"/>
      <c r="H399" s="226">
        <v>323.19999999999999</v>
      </c>
      <c r="I399" s="227"/>
      <c r="J399" s="222"/>
      <c r="K399" s="222"/>
      <c r="L399" s="228"/>
      <c r="M399" s="229"/>
      <c r="N399" s="230"/>
      <c r="O399" s="230"/>
      <c r="P399" s="230"/>
      <c r="Q399" s="230"/>
      <c r="R399" s="230"/>
      <c r="S399" s="230"/>
      <c r="T399" s="231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2" t="s">
        <v>134</v>
      </c>
      <c r="AU399" s="232" t="s">
        <v>84</v>
      </c>
      <c r="AV399" s="13" t="s">
        <v>84</v>
      </c>
      <c r="AW399" s="13" t="s">
        <v>34</v>
      </c>
      <c r="AX399" s="13" t="s">
        <v>82</v>
      </c>
      <c r="AY399" s="232" t="s">
        <v>126</v>
      </c>
    </row>
    <row r="400" s="2" customFormat="1" ht="21.75" customHeight="1">
      <c r="A400" s="40"/>
      <c r="B400" s="41"/>
      <c r="C400" s="258" t="s">
        <v>720</v>
      </c>
      <c r="D400" s="258" t="s">
        <v>306</v>
      </c>
      <c r="E400" s="259" t="s">
        <v>721</v>
      </c>
      <c r="F400" s="260" t="s">
        <v>722</v>
      </c>
      <c r="G400" s="261" t="s">
        <v>186</v>
      </c>
      <c r="H400" s="262">
        <v>406.5</v>
      </c>
      <c r="I400" s="263"/>
      <c r="J400" s="264">
        <f>ROUND(I400*H400,2)</f>
        <v>0</v>
      </c>
      <c r="K400" s="265"/>
      <c r="L400" s="266"/>
      <c r="M400" s="267" t="s">
        <v>21</v>
      </c>
      <c r="N400" s="268" t="s">
        <v>45</v>
      </c>
      <c r="O400" s="86"/>
      <c r="P400" s="217">
        <f>O400*H400</f>
        <v>0</v>
      </c>
      <c r="Q400" s="217">
        <v>0.104</v>
      </c>
      <c r="R400" s="217">
        <f>Q400*H400</f>
        <v>42.275999999999996</v>
      </c>
      <c r="S400" s="217">
        <v>0</v>
      </c>
      <c r="T400" s="218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19" t="s">
        <v>163</v>
      </c>
      <c r="AT400" s="219" t="s">
        <v>306</v>
      </c>
      <c r="AU400" s="219" t="s">
        <v>84</v>
      </c>
      <c r="AY400" s="19" t="s">
        <v>126</v>
      </c>
      <c r="BE400" s="220">
        <f>IF(N400="základní",J400,0)</f>
        <v>0</v>
      </c>
      <c r="BF400" s="220">
        <f>IF(N400="snížená",J400,0)</f>
        <v>0</v>
      </c>
      <c r="BG400" s="220">
        <f>IF(N400="zákl. přenesená",J400,0)</f>
        <v>0</v>
      </c>
      <c r="BH400" s="220">
        <f>IF(N400="sníž. přenesená",J400,0)</f>
        <v>0</v>
      </c>
      <c r="BI400" s="220">
        <f>IF(N400="nulová",J400,0)</f>
        <v>0</v>
      </c>
      <c r="BJ400" s="19" t="s">
        <v>82</v>
      </c>
      <c r="BK400" s="220">
        <f>ROUND(I400*H400,2)</f>
        <v>0</v>
      </c>
      <c r="BL400" s="19" t="s">
        <v>132</v>
      </c>
      <c r="BM400" s="219" t="s">
        <v>723</v>
      </c>
    </row>
    <row r="401" s="2" customFormat="1">
      <c r="A401" s="40"/>
      <c r="B401" s="41"/>
      <c r="C401" s="42"/>
      <c r="D401" s="223" t="s">
        <v>171</v>
      </c>
      <c r="E401" s="42"/>
      <c r="F401" s="233" t="s">
        <v>724</v>
      </c>
      <c r="G401" s="42"/>
      <c r="H401" s="42"/>
      <c r="I401" s="234"/>
      <c r="J401" s="42"/>
      <c r="K401" s="42"/>
      <c r="L401" s="46"/>
      <c r="M401" s="235"/>
      <c r="N401" s="236"/>
      <c r="O401" s="86"/>
      <c r="P401" s="86"/>
      <c r="Q401" s="86"/>
      <c r="R401" s="86"/>
      <c r="S401" s="86"/>
      <c r="T401" s="87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171</v>
      </c>
      <c r="AU401" s="19" t="s">
        <v>84</v>
      </c>
    </row>
    <row r="402" s="13" customFormat="1">
      <c r="A402" s="13"/>
      <c r="B402" s="221"/>
      <c r="C402" s="222"/>
      <c r="D402" s="223" t="s">
        <v>134</v>
      </c>
      <c r="E402" s="224" t="s">
        <v>21</v>
      </c>
      <c r="F402" s="225" t="s">
        <v>725</v>
      </c>
      <c r="G402" s="222"/>
      <c r="H402" s="226">
        <v>406.5</v>
      </c>
      <c r="I402" s="227"/>
      <c r="J402" s="222"/>
      <c r="K402" s="222"/>
      <c r="L402" s="228"/>
      <c r="M402" s="229"/>
      <c r="N402" s="230"/>
      <c r="O402" s="230"/>
      <c r="P402" s="230"/>
      <c r="Q402" s="230"/>
      <c r="R402" s="230"/>
      <c r="S402" s="230"/>
      <c r="T402" s="231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2" t="s">
        <v>134</v>
      </c>
      <c r="AU402" s="232" t="s">
        <v>84</v>
      </c>
      <c r="AV402" s="13" t="s">
        <v>84</v>
      </c>
      <c r="AW402" s="13" t="s">
        <v>34</v>
      </c>
      <c r="AX402" s="13" t="s">
        <v>82</v>
      </c>
      <c r="AY402" s="232" t="s">
        <v>126</v>
      </c>
    </row>
    <row r="403" s="2" customFormat="1" ht="16.5" customHeight="1">
      <c r="A403" s="40"/>
      <c r="B403" s="41"/>
      <c r="C403" s="258" t="s">
        <v>726</v>
      </c>
      <c r="D403" s="258" t="s">
        <v>306</v>
      </c>
      <c r="E403" s="259" t="s">
        <v>727</v>
      </c>
      <c r="F403" s="260" t="s">
        <v>728</v>
      </c>
      <c r="G403" s="261" t="s">
        <v>186</v>
      </c>
      <c r="H403" s="262">
        <v>4</v>
      </c>
      <c r="I403" s="263"/>
      <c r="J403" s="264">
        <f>ROUND(I403*H403,2)</f>
        <v>0</v>
      </c>
      <c r="K403" s="265"/>
      <c r="L403" s="266"/>
      <c r="M403" s="267" t="s">
        <v>21</v>
      </c>
      <c r="N403" s="268" t="s">
        <v>45</v>
      </c>
      <c r="O403" s="86"/>
      <c r="P403" s="217">
        <f>O403*H403</f>
        <v>0</v>
      </c>
      <c r="Q403" s="217">
        <v>0.105</v>
      </c>
      <c r="R403" s="217">
        <f>Q403*H403</f>
        <v>0.41999999999999998</v>
      </c>
      <c r="S403" s="217">
        <v>0</v>
      </c>
      <c r="T403" s="218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19" t="s">
        <v>163</v>
      </c>
      <c r="AT403" s="219" t="s">
        <v>306</v>
      </c>
      <c r="AU403" s="219" t="s">
        <v>84</v>
      </c>
      <c r="AY403" s="19" t="s">
        <v>126</v>
      </c>
      <c r="BE403" s="220">
        <f>IF(N403="základní",J403,0)</f>
        <v>0</v>
      </c>
      <c r="BF403" s="220">
        <f>IF(N403="snížená",J403,0)</f>
        <v>0</v>
      </c>
      <c r="BG403" s="220">
        <f>IF(N403="zákl. přenesená",J403,0)</f>
        <v>0</v>
      </c>
      <c r="BH403" s="220">
        <f>IF(N403="sníž. přenesená",J403,0)</f>
        <v>0</v>
      </c>
      <c r="BI403" s="220">
        <f>IF(N403="nulová",J403,0)</f>
        <v>0</v>
      </c>
      <c r="BJ403" s="19" t="s">
        <v>82</v>
      </c>
      <c r="BK403" s="220">
        <f>ROUND(I403*H403,2)</f>
        <v>0</v>
      </c>
      <c r="BL403" s="19" t="s">
        <v>132</v>
      </c>
      <c r="BM403" s="219" t="s">
        <v>729</v>
      </c>
    </row>
    <row r="404" s="13" customFormat="1">
      <c r="A404" s="13"/>
      <c r="B404" s="221"/>
      <c r="C404" s="222"/>
      <c r="D404" s="223" t="s">
        <v>134</v>
      </c>
      <c r="E404" s="224" t="s">
        <v>21</v>
      </c>
      <c r="F404" s="225" t="s">
        <v>132</v>
      </c>
      <c r="G404" s="222"/>
      <c r="H404" s="226">
        <v>4</v>
      </c>
      <c r="I404" s="227"/>
      <c r="J404" s="222"/>
      <c r="K404" s="222"/>
      <c r="L404" s="228"/>
      <c r="M404" s="229"/>
      <c r="N404" s="230"/>
      <c r="O404" s="230"/>
      <c r="P404" s="230"/>
      <c r="Q404" s="230"/>
      <c r="R404" s="230"/>
      <c r="S404" s="230"/>
      <c r="T404" s="231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2" t="s">
        <v>134</v>
      </c>
      <c r="AU404" s="232" t="s">
        <v>84</v>
      </c>
      <c r="AV404" s="13" t="s">
        <v>84</v>
      </c>
      <c r="AW404" s="13" t="s">
        <v>34</v>
      </c>
      <c r="AX404" s="13" t="s">
        <v>82</v>
      </c>
      <c r="AY404" s="232" t="s">
        <v>126</v>
      </c>
    </row>
    <row r="405" s="2" customFormat="1" ht="24.15" customHeight="1">
      <c r="A405" s="40"/>
      <c r="B405" s="41"/>
      <c r="C405" s="207" t="s">
        <v>730</v>
      </c>
      <c r="D405" s="207" t="s">
        <v>128</v>
      </c>
      <c r="E405" s="208" t="s">
        <v>731</v>
      </c>
      <c r="F405" s="209" t="s">
        <v>732</v>
      </c>
      <c r="G405" s="210" t="s">
        <v>186</v>
      </c>
      <c r="H405" s="211">
        <v>31.699999999999999</v>
      </c>
      <c r="I405" s="212"/>
      <c r="J405" s="213">
        <f>ROUND(I405*H405,2)</f>
        <v>0</v>
      </c>
      <c r="K405" s="214"/>
      <c r="L405" s="46"/>
      <c r="M405" s="215" t="s">
        <v>21</v>
      </c>
      <c r="N405" s="216" t="s">
        <v>45</v>
      </c>
      <c r="O405" s="86"/>
      <c r="P405" s="217">
        <f>O405*H405</f>
        <v>0</v>
      </c>
      <c r="Q405" s="217">
        <v>9.0000000000000006E-05</v>
      </c>
      <c r="R405" s="217">
        <f>Q405*H405</f>
        <v>0.0028530000000000001</v>
      </c>
      <c r="S405" s="217">
        <v>0</v>
      </c>
      <c r="T405" s="218">
        <f>S405*H405</f>
        <v>0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19" t="s">
        <v>132</v>
      </c>
      <c r="AT405" s="219" t="s">
        <v>128</v>
      </c>
      <c r="AU405" s="219" t="s">
        <v>84</v>
      </c>
      <c r="AY405" s="19" t="s">
        <v>126</v>
      </c>
      <c r="BE405" s="220">
        <f>IF(N405="základní",J405,0)</f>
        <v>0</v>
      </c>
      <c r="BF405" s="220">
        <f>IF(N405="snížená",J405,0)</f>
        <v>0</v>
      </c>
      <c r="BG405" s="220">
        <f>IF(N405="zákl. přenesená",J405,0)</f>
        <v>0</v>
      </c>
      <c r="BH405" s="220">
        <f>IF(N405="sníž. přenesená",J405,0)</f>
        <v>0</v>
      </c>
      <c r="BI405" s="220">
        <f>IF(N405="nulová",J405,0)</f>
        <v>0</v>
      </c>
      <c r="BJ405" s="19" t="s">
        <v>82</v>
      </c>
      <c r="BK405" s="220">
        <f>ROUND(I405*H405,2)</f>
        <v>0</v>
      </c>
      <c r="BL405" s="19" t="s">
        <v>132</v>
      </c>
      <c r="BM405" s="219" t="s">
        <v>733</v>
      </c>
    </row>
    <row r="406" s="13" customFormat="1">
      <c r="A406" s="13"/>
      <c r="B406" s="221"/>
      <c r="C406" s="222"/>
      <c r="D406" s="223" t="s">
        <v>134</v>
      </c>
      <c r="E406" s="224" t="s">
        <v>21</v>
      </c>
      <c r="F406" s="225" t="s">
        <v>734</v>
      </c>
      <c r="G406" s="222"/>
      <c r="H406" s="226">
        <v>31.699999999999999</v>
      </c>
      <c r="I406" s="227"/>
      <c r="J406" s="222"/>
      <c r="K406" s="222"/>
      <c r="L406" s="228"/>
      <c r="M406" s="229"/>
      <c r="N406" s="230"/>
      <c r="O406" s="230"/>
      <c r="P406" s="230"/>
      <c r="Q406" s="230"/>
      <c r="R406" s="230"/>
      <c r="S406" s="230"/>
      <c r="T406" s="231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2" t="s">
        <v>134</v>
      </c>
      <c r="AU406" s="232" t="s">
        <v>84</v>
      </c>
      <c r="AV406" s="13" t="s">
        <v>84</v>
      </c>
      <c r="AW406" s="13" t="s">
        <v>34</v>
      </c>
      <c r="AX406" s="13" t="s">
        <v>82</v>
      </c>
      <c r="AY406" s="232" t="s">
        <v>126</v>
      </c>
    </row>
    <row r="407" s="2" customFormat="1" ht="21.75" customHeight="1">
      <c r="A407" s="40"/>
      <c r="B407" s="41"/>
      <c r="C407" s="207" t="s">
        <v>735</v>
      </c>
      <c r="D407" s="207" t="s">
        <v>128</v>
      </c>
      <c r="E407" s="208" t="s">
        <v>736</v>
      </c>
      <c r="F407" s="209" t="s">
        <v>737</v>
      </c>
      <c r="G407" s="210" t="s">
        <v>186</v>
      </c>
      <c r="H407" s="211">
        <v>31.699999999999999</v>
      </c>
      <c r="I407" s="212"/>
      <c r="J407" s="213">
        <f>ROUND(I407*H407,2)</f>
        <v>0</v>
      </c>
      <c r="K407" s="214"/>
      <c r="L407" s="46"/>
      <c r="M407" s="215" t="s">
        <v>21</v>
      </c>
      <c r="N407" s="216" t="s">
        <v>45</v>
      </c>
      <c r="O407" s="86"/>
      <c r="P407" s="217">
        <f>O407*H407</f>
        <v>0</v>
      </c>
      <c r="Q407" s="217">
        <v>0</v>
      </c>
      <c r="R407" s="217">
        <f>Q407*H407</f>
        <v>0</v>
      </c>
      <c r="S407" s="217">
        <v>0</v>
      </c>
      <c r="T407" s="218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19" t="s">
        <v>132</v>
      </c>
      <c r="AT407" s="219" t="s">
        <v>128</v>
      </c>
      <c r="AU407" s="219" t="s">
        <v>84</v>
      </c>
      <c r="AY407" s="19" t="s">
        <v>126</v>
      </c>
      <c r="BE407" s="220">
        <f>IF(N407="základní",J407,0)</f>
        <v>0</v>
      </c>
      <c r="BF407" s="220">
        <f>IF(N407="snížená",J407,0)</f>
        <v>0</v>
      </c>
      <c r="BG407" s="220">
        <f>IF(N407="zákl. přenesená",J407,0)</f>
        <v>0</v>
      </c>
      <c r="BH407" s="220">
        <f>IF(N407="sníž. přenesená",J407,0)</f>
        <v>0</v>
      </c>
      <c r="BI407" s="220">
        <f>IF(N407="nulová",J407,0)</f>
        <v>0</v>
      </c>
      <c r="BJ407" s="19" t="s">
        <v>82</v>
      </c>
      <c r="BK407" s="220">
        <f>ROUND(I407*H407,2)</f>
        <v>0</v>
      </c>
      <c r="BL407" s="19" t="s">
        <v>132</v>
      </c>
      <c r="BM407" s="219" t="s">
        <v>738</v>
      </c>
    </row>
    <row r="408" s="13" customFormat="1">
      <c r="A408" s="13"/>
      <c r="B408" s="221"/>
      <c r="C408" s="222"/>
      <c r="D408" s="223" t="s">
        <v>134</v>
      </c>
      <c r="E408" s="224" t="s">
        <v>21</v>
      </c>
      <c r="F408" s="225" t="s">
        <v>734</v>
      </c>
      <c r="G408" s="222"/>
      <c r="H408" s="226">
        <v>31.699999999999999</v>
      </c>
      <c r="I408" s="227"/>
      <c r="J408" s="222"/>
      <c r="K408" s="222"/>
      <c r="L408" s="228"/>
      <c r="M408" s="229"/>
      <c r="N408" s="230"/>
      <c r="O408" s="230"/>
      <c r="P408" s="230"/>
      <c r="Q408" s="230"/>
      <c r="R408" s="230"/>
      <c r="S408" s="230"/>
      <c r="T408" s="231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2" t="s">
        <v>134</v>
      </c>
      <c r="AU408" s="232" t="s">
        <v>84</v>
      </c>
      <c r="AV408" s="13" t="s">
        <v>84</v>
      </c>
      <c r="AW408" s="13" t="s">
        <v>34</v>
      </c>
      <c r="AX408" s="13" t="s">
        <v>82</v>
      </c>
      <c r="AY408" s="232" t="s">
        <v>126</v>
      </c>
    </row>
    <row r="409" s="2" customFormat="1" ht="24.15" customHeight="1">
      <c r="A409" s="40"/>
      <c r="B409" s="41"/>
      <c r="C409" s="207" t="s">
        <v>739</v>
      </c>
      <c r="D409" s="207" t="s">
        <v>128</v>
      </c>
      <c r="E409" s="208" t="s">
        <v>740</v>
      </c>
      <c r="F409" s="209" t="s">
        <v>741</v>
      </c>
      <c r="G409" s="210" t="s">
        <v>186</v>
      </c>
      <c r="H409" s="211">
        <v>31.699999999999999</v>
      </c>
      <c r="I409" s="212"/>
      <c r="J409" s="213">
        <f>ROUND(I409*H409,2)</f>
        <v>0</v>
      </c>
      <c r="K409" s="214"/>
      <c r="L409" s="46"/>
      <c r="M409" s="215" t="s">
        <v>21</v>
      </c>
      <c r="N409" s="216" t="s">
        <v>45</v>
      </c>
      <c r="O409" s="86"/>
      <c r="P409" s="217">
        <f>O409*H409</f>
        <v>0</v>
      </c>
      <c r="Q409" s="217">
        <v>0</v>
      </c>
      <c r="R409" s="217">
        <f>Q409*H409</f>
        <v>0</v>
      </c>
      <c r="S409" s="217">
        <v>0</v>
      </c>
      <c r="T409" s="218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19" t="s">
        <v>132</v>
      </c>
      <c r="AT409" s="219" t="s">
        <v>128</v>
      </c>
      <c r="AU409" s="219" t="s">
        <v>84</v>
      </c>
      <c r="AY409" s="19" t="s">
        <v>126</v>
      </c>
      <c r="BE409" s="220">
        <f>IF(N409="základní",J409,0)</f>
        <v>0</v>
      </c>
      <c r="BF409" s="220">
        <f>IF(N409="snížená",J409,0)</f>
        <v>0</v>
      </c>
      <c r="BG409" s="220">
        <f>IF(N409="zákl. přenesená",J409,0)</f>
        <v>0</v>
      </c>
      <c r="BH409" s="220">
        <f>IF(N409="sníž. přenesená",J409,0)</f>
        <v>0</v>
      </c>
      <c r="BI409" s="220">
        <f>IF(N409="nulová",J409,0)</f>
        <v>0</v>
      </c>
      <c r="BJ409" s="19" t="s">
        <v>82</v>
      </c>
      <c r="BK409" s="220">
        <f>ROUND(I409*H409,2)</f>
        <v>0</v>
      </c>
      <c r="BL409" s="19" t="s">
        <v>132</v>
      </c>
      <c r="BM409" s="219" t="s">
        <v>742</v>
      </c>
    </row>
    <row r="410" s="13" customFormat="1">
      <c r="A410" s="13"/>
      <c r="B410" s="221"/>
      <c r="C410" s="222"/>
      <c r="D410" s="223" t="s">
        <v>134</v>
      </c>
      <c r="E410" s="224" t="s">
        <v>21</v>
      </c>
      <c r="F410" s="225" t="s">
        <v>734</v>
      </c>
      <c r="G410" s="222"/>
      <c r="H410" s="226">
        <v>31.699999999999999</v>
      </c>
      <c r="I410" s="227"/>
      <c r="J410" s="222"/>
      <c r="K410" s="222"/>
      <c r="L410" s="228"/>
      <c r="M410" s="229"/>
      <c r="N410" s="230"/>
      <c r="O410" s="230"/>
      <c r="P410" s="230"/>
      <c r="Q410" s="230"/>
      <c r="R410" s="230"/>
      <c r="S410" s="230"/>
      <c r="T410" s="231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2" t="s">
        <v>134</v>
      </c>
      <c r="AU410" s="232" t="s">
        <v>84</v>
      </c>
      <c r="AV410" s="13" t="s">
        <v>84</v>
      </c>
      <c r="AW410" s="13" t="s">
        <v>34</v>
      </c>
      <c r="AX410" s="13" t="s">
        <v>82</v>
      </c>
      <c r="AY410" s="232" t="s">
        <v>126</v>
      </c>
    </row>
    <row r="411" s="2" customFormat="1" ht="16.5" customHeight="1">
      <c r="A411" s="40"/>
      <c r="B411" s="41"/>
      <c r="C411" s="207" t="s">
        <v>743</v>
      </c>
      <c r="D411" s="207" t="s">
        <v>128</v>
      </c>
      <c r="E411" s="208" t="s">
        <v>744</v>
      </c>
      <c r="F411" s="209" t="s">
        <v>745</v>
      </c>
      <c r="G411" s="210" t="s">
        <v>186</v>
      </c>
      <c r="H411" s="211">
        <v>31.699999999999999</v>
      </c>
      <c r="I411" s="212"/>
      <c r="J411" s="213">
        <f>ROUND(I411*H411,2)</f>
        <v>0</v>
      </c>
      <c r="K411" s="214"/>
      <c r="L411" s="46"/>
      <c r="M411" s="215" t="s">
        <v>21</v>
      </c>
      <c r="N411" s="216" t="s">
        <v>45</v>
      </c>
      <c r="O411" s="86"/>
      <c r="P411" s="217">
        <f>O411*H411</f>
        <v>0</v>
      </c>
      <c r="Q411" s="217">
        <v>0</v>
      </c>
      <c r="R411" s="217">
        <f>Q411*H411</f>
        <v>0</v>
      </c>
      <c r="S411" s="217">
        <v>0</v>
      </c>
      <c r="T411" s="218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19" t="s">
        <v>132</v>
      </c>
      <c r="AT411" s="219" t="s">
        <v>128</v>
      </c>
      <c r="AU411" s="219" t="s">
        <v>84</v>
      </c>
      <c r="AY411" s="19" t="s">
        <v>126</v>
      </c>
      <c r="BE411" s="220">
        <f>IF(N411="základní",J411,0)</f>
        <v>0</v>
      </c>
      <c r="BF411" s="220">
        <f>IF(N411="snížená",J411,0)</f>
        <v>0</v>
      </c>
      <c r="BG411" s="220">
        <f>IF(N411="zákl. přenesená",J411,0)</f>
        <v>0</v>
      </c>
      <c r="BH411" s="220">
        <f>IF(N411="sníž. přenesená",J411,0)</f>
        <v>0</v>
      </c>
      <c r="BI411" s="220">
        <f>IF(N411="nulová",J411,0)</f>
        <v>0</v>
      </c>
      <c r="BJ411" s="19" t="s">
        <v>82</v>
      </c>
      <c r="BK411" s="220">
        <f>ROUND(I411*H411,2)</f>
        <v>0</v>
      </c>
      <c r="BL411" s="19" t="s">
        <v>132</v>
      </c>
      <c r="BM411" s="219" t="s">
        <v>746</v>
      </c>
    </row>
    <row r="412" s="13" customFormat="1">
      <c r="A412" s="13"/>
      <c r="B412" s="221"/>
      <c r="C412" s="222"/>
      <c r="D412" s="223" t="s">
        <v>134</v>
      </c>
      <c r="E412" s="224" t="s">
        <v>21</v>
      </c>
      <c r="F412" s="225" t="s">
        <v>747</v>
      </c>
      <c r="G412" s="222"/>
      <c r="H412" s="226">
        <v>31.699999999999999</v>
      </c>
      <c r="I412" s="227"/>
      <c r="J412" s="222"/>
      <c r="K412" s="222"/>
      <c r="L412" s="228"/>
      <c r="M412" s="229"/>
      <c r="N412" s="230"/>
      <c r="O412" s="230"/>
      <c r="P412" s="230"/>
      <c r="Q412" s="230"/>
      <c r="R412" s="230"/>
      <c r="S412" s="230"/>
      <c r="T412" s="231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2" t="s">
        <v>134</v>
      </c>
      <c r="AU412" s="232" t="s">
        <v>84</v>
      </c>
      <c r="AV412" s="13" t="s">
        <v>84</v>
      </c>
      <c r="AW412" s="13" t="s">
        <v>34</v>
      </c>
      <c r="AX412" s="13" t="s">
        <v>74</v>
      </c>
      <c r="AY412" s="232" t="s">
        <v>126</v>
      </c>
    </row>
    <row r="413" s="2" customFormat="1" ht="21.75" customHeight="1">
      <c r="A413" s="40"/>
      <c r="B413" s="41"/>
      <c r="C413" s="207" t="s">
        <v>748</v>
      </c>
      <c r="D413" s="207" t="s">
        <v>128</v>
      </c>
      <c r="E413" s="208" t="s">
        <v>749</v>
      </c>
      <c r="F413" s="209" t="s">
        <v>750</v>
      </c>
      <c r="G413" s="210" t="s">
        <v>131</v>
      </c>
      <c r="H413" s="211">
        <v>650</v>
      </c>
      <c r="I413" s="212"/>
      <c r="J413" s="213">
        <f>ROUND(I413*H413,2)</f>
        <v>0</v>
      </c>
      <c r="K413" s="214"/>
      <c r="L413" s="46"/>
      <c r="M413" s="215" t="s">
        <v>21</v>
      </c>
      <c r="N413" s="216" t="s">
        <v>45</v>
      </c>
      <c r="O413" s="86"/>
      <c r="P413" s="217">
        <f>O413*H413</f>
        <v>0</v>
      </c>
      <c r="Q413" s="217">
        <v>0</v>
      </c>
      <c r="R413" s="217">
        <f>Q413*H413</f>
        <v>0</v>
      </c>
      <c r="S413" s="217">
        <v>0.02</v>
      </c>
      <c r="T413" s="218">
        <f>S413*H413</f>
        <v>13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19" t="s">
        <v>132</v>
      </c>
      <c r="AT413" s="219" t="s">
        <v>128</v>
      </c>
      <c r="AU413" s="219" t="s">
        <v>84</v>
      </c>
      <c r="AY413" s="19" t="s">
        <v>126</v>
      </c>
      <c r="BE413" s="220">
        <f>IF(N413="základní",J413,0)</f>
        <v>0</v>
      </c>
      <c r="BF413" s="220">
        <f>IF(N413="snížená",J413,0)</f>
        <v>0</v>
      </c>
      <c r="BG413" s="220">
        <f>IF(N413="zákl. přenesená",J413,0)</f>
        <v>0</v>
      </c>
      <c r="BH413" s="220">
        <f>IF(N413="sníž. přenesená",J413,0)</f>
        <v>0</v>
      </c>
      <c r="BI413" s="220">
        <f>IF(N413="nulová",J413,0)</f>
        <v>0</v>
      </c>
      <c r="BJ413" s="19" t="s">
        <v>82</v>
      </c>
      <c r="BK413" s="220">
        <f>ROUND(I413*H413,2)</f>
        <v>0</v>
      </c>
      <c r="BL413" s="19" t="s">
        <v>132</v>
      </c>
      <c r="BM413" s="219" t="s">
        <v>751</v>
      </c>
    </row>
    <row r="414" s="13" customFormat="1">
      <c r="A414" s="13"/>
      <c r="B414" s="221"/>
      <c r="C414" s="222"/>
      <c r="D414" s="223" t="s">
        <v>134</v>
      </c>
      <c r="E414" s="224" t="s">
        <v>21</v>
      </c>
      <c r="F414" s="225" t="s">
        <v>752</v>
      </c>
      <c r="G414" s="222"/>
      <c r="H414" s="226">
        <v>650</v>
      </c>
      <c r="I414" s="227"/>
      <c r="J414" s="222"/>
      <c r="K414" s="222"/>
      <c r="L414" s="228"/>
      <c r="M414" s="229"/>
      <c r="N414" s="230"/>
      <c r="O414" s="230"/>
      <c r="P414" s="230"/>
      <c r="Q414" s="230"/>
      <c r="R414" s="230"/>
      <c r="S414" s="230"/>
      <c r="T414" s="231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2" t="s">
        <v>134</v>
      </c>
      <c r="AU414" s="232" t="s">
        <v>84</v>
      </c>
      <c r="AV414" s="13" t="s">
        <v>84</v>
      </c>
      <c r="AW414" s="13" t="s">
        <v>34</v>
      </c>
      <c r="AX414" s="13" t="s">
        <v>82</v>
      </c>
      <c r="AY414" s="232" t="s">
        <v>126</v>
      </c>
    </row>
    <row r="415" s="2" customFormat="1" ht="16.5" customHeight="1">
      <c r="A415" s="40"/>
      <c r="B415" s="41"/>
      <c r="C415" s="207" t="s">
        <v>753</v>
      </c>
      <c r="D415" s="207" t="s">
        <v>128</v>
      </c>
      <c r="E415" s="208" t="s">
        <v>754</v>
      </c>
      <c r="F415" s="209" t="s">
        <v>755</v>
      </c>
      <c r="G415" s="210" t="s">
        <v>331</v>
      </c>
      <c r="H415" s="211">
        <v>10</v>
      </c>
      <c r="I415" s="212"/>
      <c r="J415" s="213">
        <f>ROUND(I415*H415,2)</f>
        <v>0</v>
      </c>
      <c r="K415" s="214"/>
      <c r="L415" s="46"/>
      <c r="M415" s="215" t="s">
        <v>21</v>
      </c>
      <c r="N415" s="216" t="s">
        <v>45</v>
      </c>
      <c r="O415" s="86"/>
      <c r="P415" s="217">
        <f>O415*H415</f>
        <v>0</v>
      </c>
      <c r="Q415" s="217">
        <v>0</v>
      </c>
      <c r="R415" s="217">
        <f>Q415*H415</f>
        <v>0</v>
      </c>
      <c r="S415" s="217">
        <v>0.035000000000000003</v>
      </c>
      <c r="T415" s="218">
        <f>S415*H415</f>
        <v>0.35000000000000003</v>
      </c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R415" s="219" t="s">
        <v>132</v>
      </c>
      <c r="AT415" s="219" t="s">
        <v>128</v>
      </c>
      <c r="AU415" s="219" t="s">
        <v>84</v>
      </c>
      <c r="AY415" s="19" t="s">
        <v>126</v>
      </c>
      <c r="BE415" s="220">
        <f>IF(N415="základní",J415,0)</f>
        <v>0</v>
      </c>
      <c r="BF415" s="220">
        <f>IF(N415="snížená",J415,0)</f>
        <v>0</v>
      </c>
      <c r="BG415" s="220">
        <f>IF(N415="zákl. přenesená",J415,0)</f>
        <v>0</v>
      </c>
      <c r="BH415" s="220">
        <f>IF(N415="sníž. přenesená",J415,0)</f>
        <v>0</v>
      </c>
      <c r="BI415" s="220">
        <f>IF(N415="nulová",J415,0)</f>
        <v>0</v>
      </c>
      <c r="BJ415" s="19" t="s">
        <v>82</v>
      </c>
      <c r="BK415" s="220">
        <f>ROUND(I415*H415,2)</f>
        <v>0</v>
      </c>
      <c r="BL415" s="19" t="s">
        <v>132</v>
      </c>
      <c r="BM415" s="219" t="s">
        <v>756</v>
      </c>
    </row>
    <row r="416" s="13" customFormat="1">
      <c r="A416" s="13"/>
      <c r="B416" s="221"/>
      <c r="C416" s="222"/>
      <c r="D416" s="223" t="s">
        <v>134</v>
      </c>
      <c r="E416" s="224" t="s">
        <v>21</v>
      </c>
      <c r="F416" s="225" t="s">
        <v>174</v>
      </c>
      <c r="G416" s="222"/>
      <c r="H416" s="226">
        <v>10</v>
      </c>
      <c r="I416" s="227"/>
      <c r="J416" s="222"/>
      <c r="K416" s="222"/>
      <c r="L416" s="228"/>
      <c r="M416" s="229"/>
      <c r="N416" s="230"/>
      <c r="O416" s="230"/>
      <c r="P416" s="230"/>
      <c r="Q416" s="230"/>
      <c r="R416" s="230"/>
      <c r="S416" s="230"/>
      <c r="T416" s="231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2" t="s">
        <v>134</v>
      </c>
      <c r="AU416" s="232" t="s">
        <v>84</v>
      </c>
      <c r="AV416" s="13" t="s">
        <v>84</v>
      </c>
      <c r="AW416" s="13" t="s">
        <v>34</v>
      </c>
      <c r="AX416" s="13" t="s">
        <v>82</v>
      </c>
      <c r="AY416" s="232" t="s">
        <v>126</v>
      </c>
    </row>
    <row r="417" s="2" customFormat="1" ht="16.5" customHeight="1">
      <c r="A417" s="40"/>
      <c r="B417" s="41"/>
      <c r="C417" s="207" t="s">
        <v>757</v>
      </c>
      <c r="D417" s="207" t="s">
        <v>128</v>
      </c>
      <c r="E417" s="208" t="s">
        <v>758</v>
      </c>
      <c r="F417" s="209" t="s">
        <v>759</v>
      </c>
      <c r="G417" s="210" t="s">
        <v>331</v>
      </c>
      <c r="H417" s="211">
        <v>4</v>
      </c>
      <c r="I417" s="212"/>
      <c r="J417" s="213">
        <f>ROUND(I417*H417,2)</f>
        <v>0</v>
      </c>
      <c r="K417" s="214"/>
      <c r="L417" s="46"/>
      <c r="M417" s="215" t="s">
        <v>21</v>
      </c>
      <c r="N417" s="216" t="s">
        <v>45</v>
      </c>
      <c r="O417" s="86"/>
      <c r="P417" s="217">
        <f>O417*H417</f>
        <v>0</v>
      </c>
      <c r="Q417" s="217">
        <v>0</v>
      </c>
      <c r="R417" s="217">
        <f>Q417*H417</f>
        <v>0</v>
      </c>
      <c r="S417" s="217">
        <v>0.035000000000000003</v>
      </c>
      <c r="T417" s="218">
        <f>S417*H417</f>
        <v>0.14000000000000001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19" t="s">
        <v>132</v>
      </c>
      <c r="AT417" s="219" t="s">
        <v>128</v>
      </c>
      <c r="AU417" s="219" t="s">
        <v>84</v>
      </c>
      <c r="AY417" s="19" t="s">
        <v>126</v>
      </c>
      <c r="BE417" s="220">
        <f>IF(N417="základní",J417,0)</f>
        <v>0</v>
      </c>
      <c r="BF417" s="220">
        <f>IF(N417="snížená",J417,0)</f>
        <v>0</v>
      </c>
      <c r="BG417" s="220">
        <f>IF(N417="zákl. přenesená",J417,0)</f>
        <v>0</v>
      </c>
      <c r="BH417" s="220">
        <f>IF(N417="sníž. přenesená",J417,0)</f>
        <v>0</v>
      </c>
      <c r="BI417" s="220">
        <f>IF(N417="nulová",J417,0)</f>
        <v>0</v>
      </c>
      <c r="BJ417" s="19" t="s">
        <v>82</v>
      </c>
      <c r="BK417" s="220">
        <f>ROUND(I417*H417,2)</f>
        <v>0</v>
      </c>
      <c r="BL417" s="19" t="s">
        <v>132</v>
      </c>
      <c r="BM417" s="219" t="s">
        <v>760</v>
      </c>
    </row>
    <row r="418" s="13" customFormat="1">
      <c r="A418" s="13"/>
      <c r="B418" s="221"/>
      <c r="C418" s="222"/>
      <c r="D418" s="223" t="s">
        <v>134</v>
      </c>
      <c r="E418" s="224" t="s">
        <v>21</v>
      </c>
      <c r="F418" s="225" t="s">
        <v>132</v>
      </c>
      <c r="G418" s="222"/>
      <c r="H418" s="226">
        <v>4</v>
      </c>
      <c r="I418" s="227"/>
      <c r="J418" s="222"/>
      <c r="K418" s="222"/>
      <c r="L418" s="228"/>
      <c r="M418" s="229"/>
      <c r="N418" s="230"/>
      <c r="O418" s="230"/>
      <c r="P418" s="230"/>
      <c r="Q418" s="230"/>
      <c r="R418" s="230"/>
      <c r="S418" s="230"/>
      <c r="T418" s="231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2" t="s">
        <v>134</v>
      </c>
      <c r="AU418" s="232" t="s">
        <v>84</v>
      </c>
      <c r="AV418" s="13" t="s">
        <v>84</v>
      </c>
      <c r="AW418" s="13" t="s">
        <v>34</v>
      </c>
      <c r="AX418" s="13" t="s">
        <v>82</v>
      </c>
      <c r="AY418" s="232" t="s">
        <v>126</v>
      </c>
    </row>
    <row r="419" s="12" customFormat="1" ht="22.8" customHeight="1">
      <c r="A419" s="12"/>
      <c r="B419" s="191"/>
      <c r="C419" s="192"/>
      <c r="D419" s="193" t="s">
        <v>73</v>
      </c>
      <c r="E419" s="205" t="s">
        <v>761</v>
      </c>
      <c r="F419" s="205" t="s">
        <v>762</v>
      </c>
      <c r="G419" s="192"/>
      <c r="H419" s="192"/>
      <c r="I419" s="195"/>
      <c r="J419" s="206">
        <f>BK419</f>
        <v>0</v>
      </c>
      <c r="K419" s="192"/>
      <c r="L419" s="197"/>
      <c r="M419" s="198"/>
      <c r="N419" s="199"/>
      <c r="O419" s="199"/>
      <c r="P419" s="200">
        <f>SUM(P420:P457)</f>
        <v>0</v>
      </c>
      <c r="Q419" s="199"/>
      <c r="R419" s="200">
        <f>SUM(R420:R457)</f>
        <v>0</v>
      </c>
      <c r="S419" s="199"/>
      <c r="T419" s="201">
        <f>SUM(T420:T457)</f>
        <v>0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202" t="s">
        <v>82</v>
      </c>
      <c r="AT419" s="203" t="s">
        <v>73</v>
      </c>
      <c r="AU419" s="203" t="s">
        <v>82</v>
      </c>
      <c r="AY419" s="202" t="s">
        <v>126</v>
      </c>
      <c r="BK419" s="204">
        <f>SUM(BK420:BK457)</f>
        <v>0</v>
      </c>
    </row>
    <row r="420" s="2" customFormat="1" ht="24.15" customHeight="1">
      <c r="A420" s="40"/>
      <c r="B420" s="41"/>
      <c r="C420" s="207" t="s">
        <v>763</v>
      </c>
      <c r="D420" s="207" t="s">
        <v>128</v>
      </c>
      <c r="E420" s="208" t="s">
        <v>764</v>
      </c>
      <c r="F420" s="209" t="s">
        <v>765</v>
      </c>
      <c r="G420" s="210" t="s">
        <v>284</v>
      </c>
      <c r="H420" s="211">
        <v>26.199999999999999</v>
      </c>
      <c r="I420" s="212"/>
      <c r="J420" s="213">
        <f>ROUND(I420*H420,2)</f>
        <v>0</v>
      </c>
      <c r="K420" s="214"/>
      <c r="L420" s="46"/>
      <c r="M420" s="215" t="s">
        <v>21</v>
      </c>
      <c r="N420" s="216" t="s">
        <v>45</v>
      </c>
      <c r="O420" s="86"/>
      <c r="P420" s="217">
        <f>O420*H420</f>
        <v>0</v>
      </c>
      <c r="Q420" s="217">
        <v>0</v>
      </c>
      <c r="R420" s="217">
        <f>Q420*H420</f>
        <v>0</v>
      </c>
      <c r="S420" s="217">
        <v>0</v>
      </c>
      <c r="T420" s="218">
        <f>S420*H420</f>
        <v>0</v>
      </c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R420" s="219" t="s">
        <v>132</v>
      </c>
      <c r="AT420" s="219" t="s">
        <v>128</v>
      </c>
      <c r="AU420" s="219" t="s">
        <v>84</v>
      </c>
      <c r="AY420" s="19" t="s">
        <v>126</v>
      </c>
      <c r="BE420" s="220">
        <f>IF(N420="základní",J420,0)</f>
        <v>0</v>
      </c>
      <c r="BF420" s="220">
        <f>IF(N420="snížená",J420,0)</f>
        <v>0</v>
      </c>
      <c r="BG420" s="220">
        <f>IF(N420="zákl. přenesená",J420,0)</f>
        <v>0</v>
      </c>
      <c r="BH420" s="220">
        <f>IF(N420="sníž. přenesená",J420,0)</f>
        <v>0</v>
      </c>
      <c r="BI420" s="220">
        <f>IF(N420="nulová",J420,0)</f>
        <v>0</v>
      </c>
      <c r="BJ420" s="19" t="s">
        <v>82</v>
      </c>
      <c r="BK420" s="220">
        <f>ROUND(I420*H420,2)</f>
        <v>0</v>
      </c>
      <c r="BL420" s="19" t="s">
        <v>132</v>
      </c>
      <c r="BM420" s="219" t="s">
        <v>766</v>
      </c>
    </row>
    <row r="421" s="14" customFormat="1">
      <c r="A421" s="14"/>
      <c r="B421" s="237"/>
      <c r="C421" s="238"/>
      <c r="D421" s="223" t="s">
        <v>134</v>
      </c>
      <c r="E421" s="239" t="s">
        <v>21</v>
      </c>
      <c r="F421" s="240" t="s">
        <v>767</v>
      </c>
      <c r="G421" s="238"/>
      <c r="H421" s="239" t="s">
        <v>21</v>
      </c>
      <c r="I421" s="241"/>
      <c r="J421" s="238"/>
      <c r="K421" s="238"/>
      <c r="L421" s="242"/>
      <c r="M421" s="243"/>
      <c r="N421" s="244"/>
      <c r="O421" s="244"/>
      <c r="P421" s="244"/>
      <c r="Q421" s="244"/>
      <c r="R421" s="244"/>
      <c r="S421" s="244"/>
      <c r="T421" s="245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6" t="s">
        <v>134</v>
      </c>
      <c r="AU421" s="246" t="s">
        <v>84</v>
      </c>
      <c r="AV421" s="14" t="s">
        <v>82</v>
      </c>
      <c r="AW421" s="14" t="s">
        <v>4</v>
      </c>
      <c r="AX421" s="14" t="s">
        <v>74</v>
      </c>
      <c r="AY421" s="246" t="s">
        <v>126</v>
      </c>
    </row>
    <row r="422" s="13" customFormat="1">
      <c r="A422" s="13"/>
      <c r="B422" s="221"/>
      <c r="C422" s="222"/>
      <c r="D422" s="223" t="s">
        <v>134</v>
      </c>
      <c r="E422" s="224" t="s">
        <v>21</v>
      </c>
      <c r="F422" s="225" t="s">
        <v>768</v>
      </c>
      <c r="G422" s="222"/>
      <c r="H422" s="226">
        <v>26.199999999999999</v>
      </c>
      <c r="I422" s="227"/>
      <c r="J422" s="222"/>
      <c r="K422" s="222"/>
      <c r="L422" s="228"/>
      <c r="M422" s="229"/>
      <c r="N422" s="230"/>
      <c r="O422" s="230"/>
      <c r="P422" s="230"/>
      <c r="Q422" s="230"/>
      <c r="R422" s="230"/>
      <c r="S422" s="230"/>
      <c r="T422" s="231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2" t="s">
        <v>134</v>
      </c>
      <c r="AU422" s="232" t="s">
        <v>84</v>
      </c>
      <c r="AV422" s="13" t="s">
        <v>84</v>
      </c>
      <c r="AW422" s="13" t="s">
        <v>4</v>
      </c>
      <c r="AX422" s="13" t="s">
        <v>74</v>
      </c>
      <c r="AY422" s="232" t="s">
        <v>126</v>
      </c>
    </row>
    <row r="423" s="15" customFormat="1">
      <c r="A423" s="15"/>
      <c r="B423" s="247"/>
      <c r="C423" s="248"/>
      <c r="D423" s="223" t="s">
        <v>134</v>
      </c>
      <c r="E423" s="249" t="s">
        <v>21</v>
      </c>
      <c r="F423" s="250" t="s">
        <v>197</v>
      </c>
      <c r="G423" s="248"/>
      <c r="H423" s="251">
        <v>26.199999999999999</v>
      </c>
      <c r="I423" s="252"/>
      <c r="J423" s="248"/>
      <c r="K423" s="248"/>
      <c r="L423" s="253"/>
      <c r="M423" s="254"/>
      <c r="N423" s="255"/>
      <c r="O423" s="255"/>
      <c r="P423" s="255"/>
      <c r="Q423" s="255"/>
      <c r="R423" s="255"/>
      <c r="S423" s="255"/>
      <c r="T423" s="256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57" t="s">
        <v>134</v>
      </c>
      <c r="AU423" s="257" t="s">
        <v>84</v>
      </c>
      <c r="AV423" s="15" t="s">
        <v>132</v>
      </c>
      <c r="AW423" s="15" t="s">
        <v>34</v>
      </c>
      <c r="AX423" s="15" t="s">
        <v>82</v>
      </c>
      <c r="AY423" s="257" t="s">
        <v>126</v>
      </c>
    </row>
    <row r="424" s="2" customFormat="1" ht="24.15" customHeight="1">
      <c r="A424" s="40"/>
      <c r="B424" s="41"/>
      <c r="C424" s="207" t="s">
        <v>769</v>
      </c>
      <c r="D424" s="207" t="s">
        <v>128</v>
      </c>
      <c r="E424" s="208" t="s">
        <v>770</v>
      </c>
      <c r="F424" s="209" t="s">
        <v>771</v>
      </c>
      <c r="G424" s="210" t="s">
        <v>284</v>
      </c>
      <c r="H424" s="211">
        <v>445.39999999999998</v>
      </c>
      <c r="I424" s="212"/>
      <c r="J424" s="213">
        <f>ROUND(I424*H424,2)</f>
        <v>0</v>
      </c>
      <c r="K424" s="214"/>
      <c r="L424" s="46"/>
      <c r="M424" s="215" t="s">
        <v>21</v>
      </c>
      <c r="N424" s="216" t="s">
        <v>45</v>
      </c>
      <c r="O424" s="86"/>
      <c r="P424" s="217">
        <f>O424*H424</f>
        <v>0</v>
      </c>
      <c r="Q424" s="217">
        <v>0</v>
      </c>
      <c r="R424" s="217">
        <f>Q424*H424</f>
        <v>0</v>
      </c>
      <c r="S424" s="217">
        <v>0</v>
      </c>
      <c r="T424" s="218">
        <f>S424*H424</f>
        <v>0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19" t="s">
        <v>132</v>
      </c>
      <c r="AT424" s="219" t="s">
        <v>128</v>
      </c>
      <c r="AU424" s="219" t="s">
        <v>84</v>
      </c>
      <c r="AY424" s="19" t="s">
        <v>126</v>
      </c>
      <c r="BE424" s="220">
        <f>IF(N424="základní",J424,0)</f>
        <v>0</v>
      </c>
      <c r="BF424" s="220">
        <f>IF(N424="snížená",J424,0)</f>
        <v>0</v>
      </c>
      <c r="BG424" s="220">
        <f>IF(N424="zákl. přenesená",J424,0)</f>
        <v>0</v>
      </c>
      <c r="BH424" s="220">
        <f>IF(N424="sníž. přenesená",J424,0)</f>
        <v>0</v>
      </c>
      <c r="BI424" s="220">
        <f>IF(N424="nulová",J424,0)</f>
        <v>0</v>
      </c>
      <c r="BJ424" s="19" t="s">
        <v>82</v>
      </c>
      <c r="BK424" s="220">
        <f>ROUND(I424*H424,2)</f>
        <v>0</v>
      </c>
      <c r="BL424" s="19" t="s">
        <v>132</v>
      </c>
      <c r="BM424" s="219" t="s">
        <v>772</v>
      </c>
    </row>
    <row r="425" s="13" customFormat="1">
      <c r="A425" s="13"/>
      <c r="B425" s="221"/>
      <c r="C425" s="222"/>
      <c r="D425" s="223" t="s">
        <v>134</v>
      </c>
      <c r="E425" s="224" t="s">
        <v>21</v>
      </c>
      <c r="F425" s="225" t="s">
        <v>773</v>
      </c>
      <c r="G425" s="222"/>
      <c r="H425" s="226">
        <v>445.39999999999998</v>
      </c>
      <c r="I425" s="227"/>
      <c r="J425" s="222"/>
      <c r="K425" s="222"/>
      <c r="L425" s="228"/>
      <c r="M425" s="229"/>
      <c r="N425" s="230"/>
      <c r="O425" s="230"/>
      <c r="P425" s="230"/>
      <c r="Q425" s="230"/>
      <c r="R425" s="230"/>
      <c r="S425" s="230"/>
      <c r="T425" s="231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32" t="s">
        <v>134</v>
      </c>
      <c r="AU425" s="232" t="s">
        <v>84</v>
      </c>
      <c r="AV425" s="13" t="s">
        <v>84</v>
      </c>
      <c r="AW425" s="13" t="s">
        <v>34</v>
      </c>
      <c r="AX425" s="13" t="s">
        <v>82</v>
      </c>
      <c r="AY425" s="232" t="s">
        <v>126</v>
      </c>
    </row>
    <row r="426" s="2" customFormat="1" ht="24.15" customHeight="1">
      <c r="A426" s="40"/>
      <c r="B426" s="41"/>
      <c r="C426" s="207" t="s">
        <v>774</v>
      </c>
      <c r="D426" s="207" t="s">
        <v>128</v>
      </c>
      <c r="E426" s="208" t="s">
        <v>775</v>
      </c>
      <c r="F426" s="209" t="s">
        <v>776</v>
      </c>
      <c r="G426" s="210" t="s">
        <v>284</v>
      </c>
      <c r="H426" s="211">
        <v>594.43299999999999</v>
      </c>
      <c r="I426" s="212"/>
      <c r="J426" s="213">
        <f>ROUND(I426*H426,2)</f>
        <v>0</v>
      </c>
      <c r="K426" s="214"/>
      <c r="L426" s="46"/>
      <c r="M426" s="215" t="s">
        <v>21</v>
      </c>
      <c r="N426" s="216" t="s">
        <v>45</v>
      </c>
      <c r="O426" s="86"/>
      <c r="P426" s="217">
        <f>O426*H426</f>
        <v>0</v>
      </c>
      <c r="Q426" s="217">
        <v>0</v>
      </c>
      <c r="R426" s="217">
        <f>Q426*H426</f>
        <v>0</v>
      </c>
      <c r="S426" s="217">
        <v>0</v>
      </c>
      <c r="T426" s="218">
        <f>S426*H426</f>
        <v>0</v>
      </c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R426" s="219" t="s">
        <v>132</v>
      </c>
      <c r="AT426" s="219" t="s">
        <v>128</v>
      </c>
      <c r="AU426" s="219" t="s">
        <v>84</v>
      </c>
      <c r="AY426" s="19" t="s">
        <v>126</v>
      </c>
      <c r="BE426" s="220">
        <f>IF(N426="základní",J426,0)</f>
        <v>0</v>
      </c>
      <c r="BF426" s="220">
        <f>IF(N426="snížená",J426,0)</f>
        <v>0</v>
      </c>
      <c r="BG426" s="220">
        <f>IF(N426="zákl. přenesená",J426,0)</f>
        <v>0</v>
      </c>
      <c r="BH426" s="220">
        <f>IF(N426="sníž. přenesená",J426,0)</f>
        <v>0</v>
      </c>
      <c r="BI426" s="220">
        <f>IF(N426="nulová",J426,0)</f>
        <v>0</v>
      </c>
      <c r="BJ426" s="19" t="s">
        <v>82</v>
      </c>
      <c r="BK426" s="220">
        <f>ROUND(I426*H426,2)</f>
        <v>0</v>
      </c>
      <c r="BL426" s="19" t="s">
        <v>132</v>
      </c>
      <c r="BM426" s="219" t="s">
        <v>777</v>
      </c>
    </row>
    <row r="427" s="14" customFormat="1">
      <c r="A427" s="14"/>
      <c r="B427" s="237"/>
      <c r="C427" s="238"/>
      <c r="D427" s="223" t="s">
        <v>134</v>
      </c>
      <c r="E427" s="239" t="s">
        <v>21</v>
      </c>
      <c r="F427" s="240" t="s">
        <v>778</v>
      </c>
      <c r="G427" s="238"/>
      <c r="H427" s="239" t="s">
        <v>21</v>
      </c>
      <c r="I427" s="241"/>
      <c r="J427" s="238"/>
      <c r="K427" s="238"/>
      <c r="L427" s="242"/>
      <c r="M427" s="243"/>
      <c r="N427" s="244"/>
      <c r="O427" s="244"/>
      <c r="P427" s="244"/>
      <c r="Q427" s="244"/>
      <c r="R427" s="244"/>
      <c r="S427" s="244"/>
      <c r="T427" s="245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6" t="s">
        <v>134</v>
      </c>
      <c r="AU427" s="246" t="s">
        <v>84</v>
      </c>
      <c r="AV427" s="14" t="s">
        <v>82</v>
      </c>
      <c r="AW427" s="14" t="s">
        <v>34</v>
      </c>
      <c r="AX427" s="14" t="s">
        <v>74</v>
      </c>
      <c r="AY427" s="246" t="s">
        <v>126</v>
      </c>
    </row>
    <row r="428" s="13" customFormat="1">
      <c r="A428" s="13"/>
      <c r="B428" s="221"/>
      <c r="C428" s="222"/>
      <c r="D428" s="223" t="s">
        <v>134</v>
      </c>
      <c r="E428" s="224" t="s">
        <v>21</v>
      </c>
      <c r="F428" s="225" t="s">
        <v>779</v>
      </c>
      <c r="G428" s="222"/>
      <c r="H428" s="226">
        <v>153.58500000000001</v>
      </c>
      <c r="I428" s="227"/>
      <c r="J428" s="222"/>
      <c r="K428" s="222"/>
      <c r="L428" s="228"/>
      <c r="M428" s="229"/>
      <c r="N428" s="230"/>
      <c r="O428" s="230"/>
      <c r="P428" s="230"/>
      <c r="Q428" s="230"/>
      <c r="R428" s="230"/>
      <c r="S428" s="230"/>
      <c r="T428" s="231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2" t="s">
        <v>134</v>
      </c>
      <c r="AU428" s="232" t="s">
        <v>84</v>
      </c>
      <c r="AV428" s="13" t="s">
        <v>84</v>
      </c>
      <c r="AW428" s="13" t="s">
        <v>34</v>
      </c>
      <c r="AX428" s="13" t="s">
        <v>74</v>
      </c>
      <c r="AY428" s="232" t="s">
        <v>126</v>
      </c>
    </row>
    <row r="429" s="14" customFormat="1">
      <c r="A429" s="14"/>
      <c r="B429" s="237"/>
      <c r="C429" s="238"/>
      <c r="D429" s="223" t="s">
        <v>134</v>
      </c>
      <c r="E429" s="239" t="s">
        <v>21</v>
      </c>
      <c r="F429" s="240" t="s">
        <v>780</v>
      </c>
      <c r="G429" s="238"/>
      <c r="H429" s="239" t="s">
        <v>21</v>
      </c>
      <c r="I429" s="241"/>
      <c r="J429" s="238"/>
      <c r="K429" s="238"/>
      <c r="L429" s="242"/>
      <c r="M429" s="243"/>
      <c r="N429" s="244"/>
      <c r="O429" s="244"/>
      <c r="P429" s="244"/>
      <c r="Q429" s="244"/>
      <c r="R429" s="244"/>
      <c r="S429" s="244"/>
      <c r="T429" s="245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46" t="s">
        <v>134</v>
      </c>
      <c r="AU429" s="246" t="s">
        <v>84</v>
      </c>
      <c r="AV429" s="14" t="s">
        <v>82</v>
      </c>
      <c r="AW429" s="14" t="s">
        <v>34</v>
      </c>
      <c r="AX429" s="14" t="s">
        <v>74</v>
      </c>
      <c r="AY429" s="246" t="s">
        <v>126</v>
      </c>
    </row>
    <row r="430" s="13" customFormat="1">
      <c r="A430" s="13"/>
      <c r="B430" s="221"/>
      <c r="C430" s="222"/>
      <c r="D430" s="223" t="s">
        <v>134</v>
      </c>
      <c r="E430" s="224" t="s">
        <v>21</v>
      </c>
      <c r="F430" s="225" t="s">
        <v>781</v>
      </c>
      <c r="G430" s="222"/>
      <c r="H430" s="226">
        <v>440.84800000000001</v>
      </c>
      <c r="I430" s="227"/>
      <c r="J430" s="222"/>
      <c r="K430" s="222"/>
      <c r="L430" s="228"/>
      <c r="M430" s="229"/>
      <c r="N430" s="230"/>
      <c r="O430" s="230"/>
      <c r="P430" s="230"/>
      <c r="Q430" s="230"/>
      <c r="R430" s="230"/>
      <c r="S430" s="230"/>
      <c r="T430" s="231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2" t="s">
        <v>134</v>
      </c>
      <c r="AU430" s="232" t="s">
        <v>84</v>
      </c>
      <c r="AV430" s="13" t="s">
        <v>84</v>
      </c>
      <c r="AW430" s="13" t="s">
        <v>34</v>
      </c>
      <c r="AX430" s="13" t="s">
        <v>74</v>
      </c>
      <c r="AY430" s="232" t="s">
        <v>126</v>
      </c>
    </row>
    <row r="431" s="2" customFormat="1" ht="16.5" customHeight="1">
      <c r="A431" s="40"/>
      <c r="B431" s="41"/>
      <c r="C431" s="207" t="s">
        <v>782</v>
      </c>
      <c r="D431" s="207" t="s">
        <v>128</v>
      </c>
      <c r="E431" s="208" t="s">
        <v>783</v>
      </c>
      <c r="F431" s="209" t="s">
        <v>784</v>
      </c>
      <c r="G431" s="210" t="s">
        <v>284</v>
      </c>
      <c r="H431" s="211">
        <v>10105.361000000001</v>
      </c>
      <c r="I431" s="212"/>
      <c r="J431" s="213">
        <f>ROUND(I431*H431,2)</f>
        <v>0</v>
      </c>
      <c r="K431" s="214"/>
      <c r="L431" s="46"/>
      <c r="M431" s="215" t="s">
        <v>21</v>
      </c>
      <c r="N431" s="216" t="s">
        <v>45</v>
      </c>
      <c r="O431" s="86"/>
      <c r="P431" s="217">
        <f>O431*H431</f>
        <v>0</v>
      </c>
      <c r="Q431" s="217">
        <v>0</v>
      </c>
      <c r="R431" s="217">
        <f>Q431*H431</f>
        <v>0</v>
      </c>
      <c r="S431" s="217">
        <v>0</v>
      </c>
      <c r="T431" s="218">
        <f>S431*H431</f>
        <v>0</v>
      </c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R431" s="219" t="s">
        <v>132</v>
      </c>
      <c r="AT431" s="219" t="s">
        <v>128</v>
      </c>
      <c r="AU431" s="219" t="s">
        <v>84</v>
      </c>
      <c r="AY431" s="19" t="s">
        <v>126</v>
      </c>
      <c r="BE431" s="220">
        <f>IF(N431="základní",J431,0)</f>
        <v>0</v>
      </c>
      <c r="BF431" s="220">
        <f>IF(N431="snížená",J431,0)</f>
        <v>0</v>
      </c>
      <c r="BG431" s="220">
        <f>IF(N431="zákl. přenesená",J431,0)</f>
        <v>0</v>
      </c>
      <c r="BH431" s="220">
        <f>IF(N431="sníž. přenesená",J431,0)</f>
        <v>0</v>
      </c>
      <c r="BI431" s="220">
        <f>IF(N431="nulová",J431,0)</f>
        <v>0</v>
      </c>
      <c r="BJ431" s="19" t="s">
        <v>82</v>
      </c>
      <c r="BK431" s="220">
        <f>ROUND(I431*H431,2)</f>
        <v>0</v>
      </c>
      <c r="BL431" s="19" t="s">
        <v>132</v>
      </c>
      <c r="BM431" s="219" t="s">
        <v>785</v>
      </c>
    </row>
    <row r="432" s="13" customFormat="1">
      <c r="A432" s="13"/>
      <c r="B432" s="221"/>
      <c r="C432" s="222"/>
      <c r="D432" s="223" t="s">
        <v>134</v>
      </c>
      <c r="E432" s="224" t="s">
        <v>21</v>
      </c>
      <c r="F432" s="225" t="s">
        <v>786</v>
      </c>
      <c r="G432" s="222"/>
      <c r="H432" s="226">
        <v>10105.361000000001</v>
      </c>
      <c r="I432" s="227"/>
      <c r="J432" s="222"/>
      <c r="K432" s="222"/>
      <c r="L432" s="228"/>
      <c r="M432" s="229"/>
      <c r="N432" s="230"/>
      <c r="O432" s="230"/>
      <c r="P432" s="230"/>
      <c r="Q432" s="230"/>
      <c r="R432" s="230"/>
      <c r="S432" s="230"/>
      <c r="T432" s="231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32" t="s">
        <v>134</v>
      </c>
      <c r="AU432" s="232" t="s">
        <v>84</v>
      </c>
      <c r="AV432" s="13" t="s">
        <v>84</v>
      </c>
      <c r="AW432" s="13" t="s">
        <v>34</v>
      </c>
      <c r="AX432" s="13" t="s">
        <v>74</v>
      </c>
      <c r="AY432" s="232" t="s">
        <v>126</v>
      </c>
    </row>
    <row r="433" s="2" customFormat="1" ht="24.15" customHeight="1">
      <c r="A433" s="40"/>
      <c r="B433" s="41"/>
      <c r="C433" s="207" t="s">
        <v>787</v>
      </c>
      <c r="D433" s="207" t="s">
        <v>128</v>
      </c>
      <c r="E433" s="208" t="s">
        <v>788</v>
      </c>
      <c r="F433" s="209" t="s">
        <v>789</v>
      </c>
      <c r="G433" s="210" t="s">
        <v>284</v>
      </c>
      <c r="H433" s="211">
        <v>459.73099999999999</v>
      </c>
      <c r="I433" s="212"/>
      <c r="J433" s="213">
        <f>ROUND(I433*H433,2)</f>
        <v>0</v>
      </c>
      <c r="K433" s="214"/>
      <c r="L433" s="46"/>
      <c r="M433" s="215" t="s">
        <v>21</v>
      </c>
      <c r="N433" s="216" t="s">
        <v>45</v>
      </c>
      <c r="O433" s="86"/>
      <c r="P433" s="217">
        <f>O433*H433</f>
        <v>0</v>
      </c>
      <c r="Q433" s="217">
        <v>0</v>
      </c>
      <c r="R433" s="217">
        <f>Q433*H433</f>
        <v>0</v>
      </c>
      <c r="S433" s="217">
        <v>0</v>
      </c>
      <c r="T433" s="218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19" t="s">
        <v>132</v>
      </c>
      <c r="AT433" s="219" t="s">
        <v>128</v>
      </c>
      <c r="AU433" s="219" t="s">
        <v>84</v>
      </c>
      <c r="AY433" s="19" t="s">
        <v>126</v>
      </c>
      <c r="BE433" s="220">
        <f>IF(N433="základní",J433,0)</f>
        <v>0</v>
      </c>
      <c r="BF433" s="220">
        <f>IF(N433="snížená",J433,0)</f>
        <v>0</v>
      </c>
      <c r="BG433" s="220">
        <f>IF(N433="zákl. přenesená",J433,0)</f>
        <v>0</v>
      </c>
      <c r="BH433" s="220">
        <f>IF(N433="sníž. přenesená",J433,0)</f>
        <v>0</v>
      </c>
      <c r="BI433" s="220">
        <f>IF(N433="nulová",J433,0)</f>
        <v>0</v>
      </c>
      <c r="BJ433" s="19" t="s">
        <v>82</v>
      </c>
      <c r="BK433" s="220">
        <f>ROUND(I433*H433,2)</f>
        <v>0</v>
      </c>
      <c r="BL433" s="19" t="s">
        <v>132</v>
      </c>
      <c r="BM433" s="219" t="s">
        <v>790</v>
      </c>
    </row>
    <row r="434" s="2" customFormat="1">
      <c r="A434" s="40"/>
      <c r="B434" s="41"/>
      <c r="C434" s="42"/>
      <c r="D434" s="223" t="s">
        <v>171</v>
      </c>
      <c r="E434" s="42"/>
      <c r="F434" s="233" t="s">
        <v>791</v>
      </c>
      <c r="G434" s="42"/>
      <c r="H434" s="42"/>
      <c r="I434" s="234"/>
      <c r="J434" s="42"/>
      <c r="K434" s="42"/>
      <c r="L434" s="46"/>
      <c r="M434" s="235"/>
      <c r="N434" s="236"/>
      <c r="O434" s="86"/>
      <c r="P434" s="86"/>
      <c r="Q434" s="86"/>
      <c r="R434" s="86"/>
      <c r="S434" s="86"/>
      <c r="T434" s="87"/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T434" s="19" t="s">
        <v>171</v>
      </c>
      <c r="AU434" s="19" t="s">
        <v>84</v>
      </c>
    </row>
    <row r="435" s="14" customFormat="1">
      <c r="A435" s="14"/>
      <c r="B435" s="237"/>
      <c r="C435" s="238"/>
      <c r="D435" s="223" t="s">
        <v>134</v>
      </c>
      <c r="E435" s="239" t="s">
        <v>21</v>
      </c>
      <c r="F435" s="240" t="s">
        <v>792</v>
      </c>
      <c r="G435" s="238"/>
      <c r="H435" s="239" t="s">
        <v>21</v>
      </c>
      <c r="I435" s="241"/>
      <c r="J435" s="238"/>
      <c r="K435" s="238"/>
      <c r="L435" s="242"/>
      <c r="M435" s="243"/>
      <c r="N435" s="244"/>
      <c r="O435" s="244"/>
      <c r="P435" s="244"/>
      <c r="Q435" s="244"/>
      <c r="R435" s="244"/>
      <c r="S435" s="244"/>
      <c r="T435" s="245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46" t="s">
        <v>134</v>
      </c>
      <c r="AU435" s="246" t="s">
        <v>84</v>
      </c>
      <c r="AV435" s="14" t="s">
        <v>82</v>
      </c>
      <c r="AW435" s="14" t="s">
        <v>34</v>
      </c>
      <c r="AX435" s="14" t="s">
        <v>74</v>
      </c>
      <c r="AY435" s="246" t="s">
        <v>126</v>
      </c>
    </row>
    <row r="436" s="13" customFormat="1">
      <c r="A436" s="13"/>
      <c r="B436" s="221"/>
      <c r="C436" s="222"/>
      <c r="D436" s="223" t="s">
        <v>134</v>
      </c>
      <c r="E436" s="224" t="s">
        <v>21</v>
      </c>
      <c r="F436" s="225" t="s">
        <v>793</v>
      </c>
      <c r="G436" s="222"/>
      <c r="H436" s="226">
        <v>146.40000000000001</v>
      </c>
      <c r="I436" s="227"/>
      <c r="J436" s="222"/>
      <c r="K436" s="222"/>
      <c r="L436" s="228"/>
      <c r="M436" s="229"/>
      <c r="N436" s="230"/>
      <c r="O436" s="230"/>
      <c r="P436" s="230"/>
      <c r="Q436" s="230"/>
      <c r="R436" s="230"/>
      <c r="S436" s="230"/>
      <c r="T436" s="231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32" t="s">
        <v>134</v>
      </c>
      <c r="AU436" s="232" t="s">
        <v>84</v>
      </c>
      <c r="AV436" s="13" t="s">
        <v>84</v>
      </c>
      <c r="AW436" s="13" t="s">
        <v>34</v>
      </c>
      <c r="AX436" s="13" t="s">
        <v>74</v>
      </c>
      <c r="AY436" s="232" t="s">
        <v>126</v>
      </c>
    </row>
    <row r="437" s="14" customFormat="1">
      <c r="A437" s="14"/>
      <c r="B437" s="237"/>
      <c r="C437" s="238"/>
      <c r="D437" s="223" t="s">
        <v>134</v>
      </c>
      <c r="E437" s="239" t="s">
        <v>21</v>
      </c>
      <c r="F437" s="240" t="s">
        <v>794</v>
      </c>
      <c r="G437" s="238"/>
      <c r="H437" s="239" t="s">
        <v>21</v>
      </c>
      <c r="I437" s="241"/>
      <c r="J437" s="238"/>
      <c r="K437" s="238"/>
      <c r="L437" s="242"/>
      <c r="M437" s="243"/>
      <c r="N437" s="244"/>
      <c r="O437" s="244"/>
      <c r="P437" s="244"/>
      <c r="Q437" s="244"/>
      <c r="R437" s="244"/>
      <c r="S437" s="244"/>
      <c r="T437" s="245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46" t="s">
        <v>134</v>
      </c>
      <c r="AU437" s="246" t="s">
        <v>84</v>
      </c>
      <c r="AV437" s="14" t="s">
        <v>82</v>
      </c>
      <c r="AW437" s="14" t="s">
        <v>34</v>
      </c>
      <c r="AX437" s="14" t="s">
        <v>74</v>
      </c>
      <c r="AY437" s="246" t="s">
        <v>126</v>
      </c>
    </row>
    <row r="438" s="13" customFormat="1">
      <c r="A438" s="13"/>
      <c r="B438" s="221"/>
      <c r="C438" s="222"/>
      <c r="D438" s="223" t="s">
        <v>134</v>
      </c>
      <c r="E438" s="224" t="s">
        <v>21</v>
      </c>
      <c r="F438" s="225" t="s">
        <v>795</v>
      </c>
      <c r="G438" s="222"/>
      <c r="H438" s="226">
        <v>17.219999999999999</v>
      </c>
      <c r="I438" s="227"/>
      <c r="J438" s="222"/>
      <c r="K438" s="222"/>
      <c r="L438" s="228"/>
      <c r="M438" s="229"/>
      <c r="N438" s="230"/>
      <c r="O438" s="230"/>
      <c r="P438" s="230"/>
      <c r="Q438" s="230"/>
      <c r="R438" s="230"/>
      <c r="S438" s="230"/>
      <c r="T438" s="231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2" t="s">
        <v>134</v>
      </c>
      <c r="AU438" s="232" t="s">
        <v>84</v>
      </c>
      <c r="AV438" s="13" t="s">
        <v>84</v>
      </c>
      <c r="AW438" s="13" t="s">
        <v>34</v>
      </c>
      <c r="AX438" s="13" t="s">
        <v>74</v>
      </c>
      <c r="AY438" s="232" t="s">
        <v>126</v>
      </c>
    </row>
    <row r="439" s="16" customFormat="1">
      <c r="A439" s="16"/>
      <c r="B439" s="269"/>
      <c r="C439" s="270"/>
      <c r="D439" s="223" t="s">
        <v>134</v>
      </c>
      <c r="E439" s="271" t="s">
        <v>21</v>
      </c>
      <c r="F439" s="272" t="s">
        <v>426</v>
      </c>
      <c r="G439" s="270"/>
      <c r="H439" s="273">
        <v>163.62000000000001</v>
      </c>
      <c r="I439" s="274"/>
      <c r="J439" s="270"/>
      <c r="K439" s="270"/>
      <c r="L439" s="275"/>
      <c r="M439" s="276"/>
      <c r="N439" s="277"/>
      <c r="O439" s="277"/>
      <c r="P439" s="277"/>
      <c r="Q439" s="277"/>
      <c r="R439" s="277"/>
      <c r="S439" s="277"/>
      <c r="T439" s="278"/>
      <c r="U439" s="16"/>
      <c r="V439" s="16"/>
      <c r="W439" s="16"/>
      <c r="X439" s="16"/>
      <c r="Y439" s="16"/>
      <c r="Z439" s="16"/>
      <c r="AA439" s="16"/>
      <c r="AB439" s="16"/>
      <c r="AC439" s="16"/>
      <c r="AD439" s="16"/>
      <c r="AE439" s="16"/>
      <c r="AT439" s="279" t="s">
        <v>134</v>
      </c>
      <c r="AU439" s="279" t="s">
        <v>84</v>
      </c>
      <c r="AV439" s="16" t="s">
        <v>140</v>
      </c>
      <c r="AW439" s="16" t="s">
        <v>34</v>
      </c>
      <c r="AX439" s="16" t="s">
        <v>74</v>
      </c>
      <c r="AY439" s="279" t="s">
        <v>126</v>
      </c>
    </row>
    <row r="440" s="14" customFormat="1">
      <c r="A440" s="14"/>
      <c r="B440" s="237"/>
      <c r="C440" s="238"/>
      <c r="D440" s="223" t="s">
        <v>134</v>
      </c>
      <c r="E440" s="239" t="s">
        <v>21</v>
      </c>
      <c r="F440" s="240" t="s">
        <v>796</v>
      </c>
      <c r="G440" s="238"/>
      <c r="H440" s="239" t="s">
        <v>21</v>
      </c>
      <c r="I440" s="241"/>
      <c r="J440" s="238"/>
      <c r="K440" s="238"/>
      <c r="L440" s="242"/>
      <c r="M440" s="243"/>
      <c r="N440" s="244"/>
      <c r="O440" s="244"/>
      <c r="P440" s="244"/>
      <c r="Q440" s="244"/>
      <c r="R440" s="244"/>
      <c r="S440" s="244"/>
      <c r="T440" s="245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6" t="s">
        <v>134</v>
      </c>
      <c r="AU440" s="246" t="s">
        <v>84</v>
      </c>
      <c r="AV440" s="14" t="s">
        <v>82</v>
      </c>
      <c r="AW440" s="14" t="s">
        <v>34</v>
      </c>
      <c r="AX440" s="14" t="s">
        <v>74</v>
      </c>
      <c r="AY440" s="246" t="s">
        <v>126</v>
      </c>
    </row>
    <row r="441" s="13" customFormat="1">
      <c r="A441" s="13"/>
      <c r="B441" s="221"/>
      <c r="C441" s="222"/>
      <c r="D441" s="223" t="s">
        <v>134</v>
      </c>
      <c r="E441" s="224" t="s">
        <v>21</v>
      </c>
      <c r="F441" s="225" t="s">
        <v>797</v>
      </c>
      <c r="G441" s="222"/>
      <c r="H441" s="226">
        <v>92.864999999999995</v>
      </c>
      <c r="I441" s="227"/>
      <c r="J441" s="222"/>
      <c r="K441" s="222"/>
      <c r="L441" s="228"/>
      <c r="M441" s="229"/>
      <c r="N441" s="230"/>
      <c r="O441" s="230"/>
      <c r="P441" s="230"/>
      <c r="Q441" s="230"/>
      <c r="R441" s="230"/>
      <c r="S441" s="230"/>
      <c r="T441" s="231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2" t="s">
        <v>134</v>
      </c>
      <c r="AU441" s="232" t="s">
        <v>84</v>
      </c>
      <c r="AV441" s="13" t="s">
        <v>84</v>
      </c>
      <c r="AW441" s="13" t="s">
        <v>34</v>
      </c>
      <c r="AX441" s="13" t="s">
        <v>74</v>
      </c>
      <c r="AY441" s="232" t="s">
        <v>126</v>
      </c>
    </row>
    <row r="442" s="14" customFormat="1">
      <c r="A442" s="14"/>
      <c r="B442" s="237"/>
      <c r="C442" s="238"/>
      <c r="D442" s="223" t="s">
        <v>134</v>
      </c>
      <c r="E442" s="239" t="s">
        <v>21</v>
      </c>
      <c r="F442" s="240" t="s">
        <v>798</v>
      </c>
      <c r="G442" s="238"/>
      <c r="H442" s="239" t="s">
        <v>21</v>
      </c>
      <c r="I442" s="241"/>
      <c r="J442" s="238"/>
      <c r="K442" s="238"/>
      <c r="L442" s="242"/>
      <c r="M442" s="243"/>
      <c r="N442" s="244"/>
      <c r="O442" s="244"/>
      <c r="P442" s="244"/>
      <c r="Q442" s="244"/>
      <c r="R442" s="244"/>
      <c r="S442" s="244"/>
      <c r="T442" s="245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6" t="s">
        <v>134</v>
      </c>
      <c r="AU442" s="246" t="s">
        <v>84</v>
      </c>
      <c r="AV442" s="14" t="s">
        <v>82</v>
      </c>
      <c r="AW442" s="14" t="s">
        <v>34</v>
      </c>
      <c r="AX442" s="14" t="s">
        <v>74</v>
      </c>
      <c r="AY442" s="246" t="s">
        <v>126</v>
      </c>
    </row>
    <row r="443" s="13" customFormat="1">
      <c r="A443" s="13"/>
      <c r="B443" s="221"/>
      <c r="C443" s="222"/>
      <c r="D443" s="223" t="s">
        <v>134</v>
      </c>
      <c r="E443" s="224" t="s">
        <v>21</v>
      </c>
      <c r="F443" s="225" t="s">
        <v>799</v>
      </c>
      <c r="G443" s="222"/>
      <c r="H443" s="226">
        <v>202.04599999999999</v>
      </c>
      <c r="I443" s="227"/>
      <c r="J443" s="222"/>
      <c r="K443" s="222"/>
      <c r="L443" s="228"/>
      <c r="M443" s="229"/>
      <c r="N443" s="230"/>
      <c r="O443" s="230"/>
      <c r="P443" s="230"/>
      <c r="Q443" s="230"/>
      <c r="R443" s="230"/>
      <c r="S443" s="230"/>
      <c r="T443" s="231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2" t="s">
        <v>134</v>
      </c>
      <c r="AU443" s="232" t="s">
        <v>84</v>
      </c>
      <c r="AV443" s="13" t="s">
        <v>84</v>
      </c>
      <c r="AW443" s="13" t="s">
        <v>34</v>
      </c>
      <c r="AX443" s="13" t="s">
        <v>74</v>
      </c>
      <c r="AY443" s="232" t="s">
        <v>126</v>
      </c>
    </row>
    <row r="444" s="14" customFormat="1">
      <c r="A444" s="14"/>
      <c r="B444" s="237"/>
      <c r="C444" s="238"/>
      <c r="D444" s="223" t="s">
        <v>134</v>
      </c>
      <c r="E444" s="239" t="s">
        <v>21</v>
      </c>
      <c r="F444" s="240" t="s">
        <v>800</v>
      </c>
      <c r="G444" s="238"/>
      <c r="H444" s="239" t="s">
        <v>21</v>
      </c>
      <c r="I444" s="241"/>
      <c r="J444" s="238"/>
      <c r="K444" s="238"/>
      <c r="L444" s="242"/>
      <c r="M444" s="243"/>
      <c r="N444" s="244"/>
      <c r="O444" s="244"/>
      <c r="P444" s="244"/>
      <c r="Q444" s="244"/>
      <c r="R444" s="244"/>
      <c r="S444" s="244"/>
      <c r="T444" s="245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6" t="s">
        <v>134</v>
      </c>
      <c r="AU444" s="246" t="s">
        <v>84</v>
      </c>
      <c r="AV444" s="14" t="s">
        <v>82</v>
      </c>
      <c r="AW444" s="14" t="s">
        <v>34</v>
      </c>
      <c r="AX444" s="14" t="s">
        <v>74</v>
      </c>
      <c r="AY444" s="246" t="s">
        <v>126</v>
      </c>
    </row>
    <row r="445" s="13" customFormat="1">
      <c r="A445" s="13"/>
      <c r="B445" s="221"/>
      <c r="C445" s="222"/>
      <c r="D445" s="223" t="s">
        <v>134</v>
      </c>
      <c r="E445" s="224" t="s">
        <v>21</v>
      </c>
      <c r="F445" s="225" t="s">
        <v>801</v>
      </c>
      <c r="G445" s="222"/>
      <c r="H445" s="226">
        <v>1.2</v>
      </c>
      <c r="I445" s="227"/>
      <c r="J445" s="222"/>
      <c r="K445" s="222"/>
      <c r="L445" s="228"/>
      <c r="M445" s="229"/>
      <c r="N445" s="230"/>
      <c r="O445" s="230"/>
      <c r="P445" s="230"/>
      <c r="Q445" s="230"/>
      <c r="R445" s="230"/>
      <c r="S445" s="230"/>
      <c r="T445" s="231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2" t="s">
        <v>134</v>
      </c>
      <c r="AU445" s="232" t="s">
        <v>84</v>
      </c>
      <c r="AV445" s="13" t="s">
        <v>84</v>
      </c>
      <c r="AW445" s="13" t="s">
        <v>34</v>
      </c>
      <c r="AX445" s="13" t="s">
        <v>74</v>
      </c>
      <c r="AY445" s="232" t="s">
        <v>126</v>
      </c>
    </row>
    <row r="446" s="16" customFormat="1">
      <c r="A446" s="16"/>
      <c r="B446" s="269"/>
      <c r="C446" s="270"/>
      <c r="D446" s="223" t="s">
        <v>134</v>
      </c>
      <c r="E446" s="271" t="s">
        <v>21</v>
      </c>
      <c r="F446" s="272" t="s">
        <v>426</v>
      </c>
      <c r="G446" s="270"/>
      <c r="H446" s="273">
        <v>296.11099999999999</v>
      </c>
      <c r="I446" s="274"/>
      <c r="J446" s="270"/>
      <c r="K446" s="270"/>
      <c r="L446" s="275"/>
      <c r="M446" s="276"/>
      <c r="N446" s="277"/>
      <c r="O446" s="277"/>
      <c r="P446" s="277"/>
      <c r="Q446" s="277"/>
      <c r="R446" s="277"/>
      <c r="S446" s="277"/>
      <c r="T446" s="278"/>
      <c r="U446" s="16"/>
      <c r="V446" s="16"/>
      <c r="W446" s="16"/>
      <c r="X446" s="16"/>
      <c r="Y446" s="16"/>
      <c r="Z446" s="16"/>
      <c r="AA446" s="16"/>
      <c r="AB446" s="16"/>
      <c r="AC446" s="16"/>
      <c r="AD446" s="16"/>
      <c r="AE446" s="16"/>
      <c r="AT446" s="279" t="s">
        <v>134</v>
      </c>
      <c r="AU446" s="279" t="s">
        <v>84</v>
      </c>
      <c r="AV446" s="16" t="s">
        <v>140</v>
      </c>
      <c r="AW446" s="16" t="s">
        <v>34</v>
      </c>
      <c r="AX446" s="16" t="s">
        <v>74</v>
      </c>
      <c r="AY446" s="279" t="s">
        <v>126</v>
      </c>
    </row>
    <row r="447" s="15" customFormat="1">
      <c r="A447" s="15"/>
      <c r="B447" s="247"/>
      <c r="C447" s="248"/>
      <c r="D447" s="223" t="s">
        <v>134</v>
      </c>
      <c r="E447" s="249" t="s">
        <v>21</v>
      </c>
      <c r="F447" s="250" t="s">
        <v>197</v>
      </c>
      <c r="G447" s="248"/>
      <c r="H447" s="251">
        <v>459.73099999999999</v>
      </c>
      <c r="I447" s="252"/>
      <c r="J447" s="248"/>
      <c r="K447" s="248"/>
      <c r="L447" s="253"/>
      <c r="M447" s="254"/>
      <c r="N447" s="255"/>
      <c r="O447" s="255"/>
      <c r="P447" s="255"/>
      <c r="Q447" s="255"/>
      <c r="R447" s="255"/>
      <c r="S447" s="255"/>
      <c r="T447" s="256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57" t="s">
        <v>134</v>
      </c>
      <c r="AU447" s="257" t="s">
        <v>84</v>
      </c>
      <c r="AV447" s="15" t="s">
        <v>132</v>
      </c>
      <c r="AW447" s="15" t="s">
        <v>34</v>
      </c>
      <c r="AX447" s="15" t="s">
        <v>82</v>
      </c>
      <c r="AY447" s="257" t="s">
        <v>126</v>
      </c>
    </row>
    <row r="448" s="2" customFormat="1" ht="16.5" customHeight="1">
      <c r="A448" s="40"/>
      <c r="B448" s="41"/>
      <c r="C448" s="207" t="s">
        <v>802</v>
      </c>
      <c r="D448" s="207" t="s">
        <v>128</v>
      </c>
      <c r="E448" s="208" t="s">
        <v>803</v>
      </c>
      <c r="F448" s="209" t="s">
        <v>804</v>
      </c>
      <c r="G448" s="210" t="s">
        <v>284</v>
      </c>
      <c r="H448" s="211">
        <v>2781.54</v>
      </c>
      <c r="I448" s="212"/>
      <c r="J448" s="213">
        <f>ROUND(I448*H448,2)</f>
        <v>0</v>
      </c>
      <c r="K448" s="214"/>
      <c r="L448" s="46"/>
      <c r="M448" s="215" t="s">
        <v>21</v>
      </c>
      <c r="N448" s="216" t="s">
        <v>45</v>
      </c>
      <c r="O448" s="86"/>
      <c r="P448" s="217">
        <f>O448*H448</f>
        <v>0</v>
      </c>
      <c r="Q448" s="217">
        <v>0</v>
      </c>
      <c r="R448" s="217">
        <f>Q448*H448</f>
        <v>0</v>
      </c>
      <c r="S448" s="217">
        <v>0</v>
      </c>
      <c r="T448" s="218">
        <f>S448*H448</f>
        <v>0</v>
      </c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R448" s="219" t="s">
        <v>132</v>
      </c>
      <c r="AT448" s="219" t="s">
        <v>128</v>
      </c>
      <c r="AU448" s="219" t="s">
        <v>84</v>
      </c>
      <c r="AY448" s="19" t="s">
        <v>126</v>
      </c>
      <c r="BE448" s="220">
        <f>IF(N448="základní",J448,0)</f>
        <v>0</v>
      </c>
      <c r="BF448" s="220">
        <f>IF(N448="snížená",J448,0)</f>
        <v>0</v>
      </c>
      <c r="BG448" s="220">
        <f>IF(N448="zákl. přenesená",J448,0)</f>
        <v>0</v>
      </c>
      <c r="BH448" s="220">
        <f>IF(N448="sníž. přenesená",J448,0)</f>
        <v>0</v>
      </c>
      <c r="BI448" s="220">
        <f>IF(N448="nulová",J448,0)</f>
        <v>0</v>
      </c>
      <c r="BJ448" s="19" t="s">
        <v>82</v>
      </c>
      <c r="BK448" s="220">
        <f>ROUND(I448*H448,2)</f>
        <v>0</v>
      </c>
      <c r="BL448" s="19" t="s">
        <v>132</v>
      </c>
      <c r="BM448" s="219" t="s">
        <v>805</v>
      </c>
    </row>
    <row r="449" s="13" customFormat="1">
      <c r="A449" s="13"/>
      <c r="B449" s="221"/>
      <c r="C449" s="222"/>
      <c r="D449" s="223" t="s">
        <v>134</v>
      </c>
      <c r="E449" s="224" t="s">
        <v>21</v>
      </c>
      <c r="F449" s="225" t="s">
        <v>806</v>
      </c>
      <c r="G449" s="222"/>
      <c r="H449" s="226">
        <v>2781.54</v>
      </c>
      <c r="I449" s="227"/>
      <c r="J449" s="222"/>
      <c r="K449" s="222"/>
      <c r="L449" s="228"/>
      <c r="M449" s="229"/>
      <c r="N449" s="230"/>
      <c r="O449" s="230"/>
      <c r="P449" s="230"/>
      <c r="Q449" s="230"/>
      <c r="R449" s="230"/>
      <c r="S449" s="230"/>
      <c r="T449" s="231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32" t="s">
        <v>134</v>
      </c>
      <c r="AU449" s="232" t="s">
        <v>84</v>
      </c>
      <c r="AV449" s="13" t="s">
        <v>84</v>
      </c>
      <c r="AW449" s="13" t="s">
        <v>34</v>
      </c>
      <c r="AX449" s="13" t="s">
        <v>74</v>
      </c>
      <c r="AY449" s="232" t="s">
        <v>126</v>
      </c>
    </row>
    <row r="450" s="2" customFormat="1" ht="24.15" customHeight="1">
      <c r="A450" s="40"/>
      <c r="B450" s="41"/>
      <c r="C450" s="207" t="s">
        <v>807</v>
      </c>
      <c r="D450" s="207" t="s">
        <v>128</v>
      </c>
      <c r="E450" s="208" t="s">
        <v>808</v>
      </c>
      <c r="F450" s="209" t="s">
        <v>809</v>
      </c>
      <c r="G450" s="210" t="s">
        <v>284</v>
      </c>
      <c r="H450" s="211">
        <v>180.84</v>
      </c>
      <c r="I450" s="212"/>
      <c r="J450" s="213">
        <f>ROUND(I450*H450,2)</f>
        <v>0</v>
      </c>
      <c r="K450" s="214"/>
      <c r="L450" s="46"/>
      <c r="M450" s="215" t="s">
        <v>21</v>
      </c>
      <c r="N450" s="216" t="s">
        <v>45</v>
      </c>
      <c r="O450" s="86"/>
      <c r="P450" s="217">
        <f>O450*H450</f>
        <v>0</v>
      </c>
      <c r="Q450" s="217">
        <v>0</v>
      </c>
      <c r="R450" s="217">
        <f>Q450*H450</f>
        <v>0</v>
      </c>
      <c r="S450" s="217">
        <v>0</v>
      </c>
      <c r="T450" s="218">
        <f>S450*H450</f>
        <v>0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19" t="s">
        <v>132</v>
      </c>
      <c r="AT450" s="219" t="s">
        <v>128</v>
      </c>
      <c r="AU450" s="219" t="s">
        <v>84</v>
      </c>
      <c r="AY450" s="19" t="s">
        <v>126</v>
      </c>
      <c r="BE450" s="220">
        <f>IF(N450="základní",J450,0)</f>
        <v>0</v>
      </c>
      <c r="BF450" s="220">
        <f>IF(N450="snížená",J450,0)</f>
        <v>0</v>
      </c>
      <c r="BG450" s="220">
        <f>IF(N450="zákl. přenesená",J450,0)</f>
        <v>0</v>
      </c>
      <c r="BH450" s="220">
        <f>IF(N450="sníž. přenesená",J450,0)</f>
        <v>0</v>
      </c>
      <c r="BI450" s="220">
        <f>IF(N450="nulová",J450,0)</f>
        <v>0</v>
      </c>
      <c r="BJ450" s="19" t="s">
        <v>82</v>
      </c>
      <c r="BK450" s="220">
        <f>ROUND(I450*H450,2)</f>
        <v>0</v>
      </c>
      <c r="BL450" s="19" t="s">
        <v>132</v>
      </c>
      <c r="BM450" s="219" t="s">
        <v>810</v>
      </c>
    </row>
    <row r="451" s="13" customFormat="1">
      <c r="A451" s="13"/>
      <c r="B451" s="221"/>
      <c r="C451" s="222"/>
      <c r="D451" s="223" t="s">
        <v>134</v>
      </c>
      <c r="E451" s="224" t="s">
        <v>21</v>
      </c>
      <c r="F451" s="225" t="s">
        <v>811</v>
      </c>
      <c r="G451" s="222"/>
      <c r="H451" s="226">
        <v>180.84</v>
      </c>
      <c r="I451" s="227"/>
      <c r="J451" s="222"/>
      <c r="K451" s="222"/>
      <c r="L451" s="228"/>
      <c r="M451" s="229"/>
      <c r="N451" s="230"/>
      <c r="O451" s="230"/>
      <c r="P451" s="230"/>
      <c r="Q451" s="230"/>
      <c r="R451" s="230"/>
      <c r="S451" s="230"/>
      <c r="T451" s="231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2" t="s">
        <v>134</v>
      </c>
      <c r="AU451" s="232" t="s">
        <v>84</v>
      </c>
      <c r="AV451" s="13" t="s">
        <v>84</v>
      </c>
      <c r="AW451" s="13" t="s">
        <v>34</v>
      </c>
      <c r="AX451" s="13" t="s">
        <v>74</v>
      </c>
      <c r="AY451" s="232" t="s">
        <v>126</v>
      </c>
    </row>
    <row r="452" s="2" customFormat="1" ht="24.15" customHeight="1">
      <c r="A452" s="40"/>
      <c r="B452" s="41"/>
      <c r="C452" s="207" t="s">
        <v>812</v>
      </c>
      <c r="D452" s="207" t="s">
        <v>128</v>
      </c>
      <c r="E452" s="208" t="s">
        <v>813</v>
      </c>
      <c r="F452" s="209" t="s">
        <v>814</v>
      </c>
      <c r="G452" s="210" t="s">
        <v>284</v>
      </c>
      <c r="H452" s="211">
        <v>25.199999999999999</v>
      </c>
      <c r="I452" s="212"/>
      <c r="J452" s="213">
        <f>ROUND(I452*H452,2)</f>
        <v>0</v>
      </c>
      <c r="K452" s="214"/>
      <c r="L452" s="46"/>
      <c r="M452" s="215" t="s">
        <v>21</v>
      </c>
      <c r="N452" s="216" t="s">
        <v>45</v>
      </c>
      <c r="O452" s="86"/>
      <c r="P452" s="217">
        <f>O452*H452</f>
        <v>0</v>
      </c>
      <c r="Q452" s="217">
        <v>0</v>
      </c>
      <c r="R452" s="217">
        <f>Q452*H452</f>
        <v>0</v>
      </c>
      <c r="S452" s="217">
        <v>0</v>
      </c>
      <c r="T452" s="218">
        <f>S452*H452</f>
        <v>0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219" t="s">
        <v>132</v>
      </c>
      <c r="AT452" s="219" t="s">
        <v>128</v>
      </c>
      <c r="AU452" s="219" t="s">
        <v>84</v>
      </c>
      <c r="AY452" s="19" t="s">
        <v>126</v>
      </c>
      <c r="BE452" s="220">
        <f>IF(N452="základní",J452,0)</f>
        <v>0</v>
      </c>
      <c r="BF452" s="220">
        <f>IF(N452="snížená",J452,0)</f>
        <v>0</v>
      </c>
      <c r="BG452" s="220">
        <f>IF(N452="zákl. přenesená",J452,0)</f>
        <v>0</v>
      </c>
      <c r="BH452" s="220">
        <f>IF(N452="sníž. přenesená",J452,0)</f>
        <v>0</v>
      </c>
      <c r="BI452" s="220">
        <f>IF(N452="nulová",J452,0)</f>
        <v>0</v>
      </c>
      <c r="BJ452" s="19" t="s">
        <v>82</v>
      </c>
      <c r="BK452" s="220">
        <f>ROUND(I452*H452,2)</f>
        <v>0</v>
      </c>
      <c r="BL452" s="19" t="s">
        <v>132</v>
      </c>
      <c r="BM452" s="219" t="s">
        <v>815</v>
      </c>
    </row>
    <row r="453" s="13" customFormat="1">
      <c r="A453" s="13"/>
      <c r="B453" s="221"/>
      <c r="C453" s="222"/>
      <c r="D453" s="223" t="s">
        <v>134</v>
      </c>
      <c r="E453" s="224" t="s">
        <v>21</v>
      </c>
      <c r="F453" s="225" t="s">
        <v>816</v>
      </c>
      <c r="G453" s="222"/>
      <c r="H453" s="226">
        <v>25.199999999999999</v>
      </c>
      <c r="I453" s="227"/>
      <c r="J453" s="222"/>
      <c r="K453" s="222"/>
      <c r="L453" s="228"/>
      <c r="M453" s="229"/>
      <c r="N453" s="230"/>
      <c r="O453" s="230"/>
      <c r="P453" s="230"/>
      <c r="Q453" s="230"/>
      <c r="R453" s="230"/>
      <c r="S453" s="230"/>
      <c r="T453" s="231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32" t="s">
        <v>134</v>
      </c>
      <c r="AU453" s="232" t="s">
        <v>84</v>
      </c>
      <c r="AV453" s="13" t="s">
        <v>84</v>
      </c>
      <c r="AW453" s="13" t="s">
        <v>34</v>
      </c>
      <c r="AX453" s="13" t="s">
        <v>82</v>
      </c>
      <c r="AY453" s="232" t="s">
        <v>126</v>
      </c>
    </row>
    <row r="454" s="2" customFormat="1" ht="24.15" customHeight="1">
      <c r="A454" s="40"/>
      <c r="B454" s="41"/>
      <c r="C454" s="207" t="s">
        <v>817</v>
      </c>
      <c r="D454" s="207" t="s">
        <v>128</v>
      </c>
      <c r="E454" s="208" t="s">
        <v>818</v>
      </c>
      <c r="F454" s="209" t="s">
        <v>819</v>
      </c>
      <c r="G454" s="210" t="s">
        <v>284</v>
      </c>
      <c r="H454" s="211">
        <v>440.84800000000001</v>
      </c>
      <c r="I454" s="212"/>
      <c r="J454" s="213">
        <f>ROUND(I454*H454,2)</f>
        <v>0</v>
      </c>
      <c r="K454" s="214"/>
      <c r="L454" s="46"/>
      <c r="M454" s="215" t="s">
        <v>21</v>
      </c>
      <c r="N454" s="216" t="s">
        <v>45</v>
      </c>
      <c r="O454" s="86"/>
      <c r="P454" s="217">
        <f>O454*H454</f>
        <v>0</v>
      </c>
      <c r="Q454" s="217">
        <v>0</v>
      </c>
      <c r="R454" s="217">
        <f>Q454*H454</f>
        <v>0</v>
      </c>
      <c r="S454" s="217">
        <v>0</v>
      </c>
      <c r="T454" s="218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19" t="s">
        <v>132</v>
      </c>
      <c r="AT454" s="219" t="s">
        <v>128</v>
      </c>
      <c r="AU454" s="219" t="s">
        <v>84</v>
      </c>
      <c r="AY454" s="19" t="s">
        <v>126</v>
      </c>
      <c r="BE454" s="220">
        <f>IF(N454="základní",J454,0)</f>
        <v>0</v>
      </c>
      <c r="BF454" s="220">
        <f>IF(N454="snížená",J454,0)</f>
        <v>0</v>
      </c>
      <c r="BG454" s="220">
        <f>IF(N454="zákl. přenesená",J454,0)</f>
        <v>0</v>
      </c>
      <c r="BH454" s="220">
        <f>IF(N454="sníž. přenesená",J454,0)</f>
        <v>0</v>
      </c>
      <c r="BI454" s="220">
        <f>IF(N454="nulová",J454,0)</f>
        <v>0</v>
      </c>
      <c r="BJ454" s="19" t="s">
        <v>82</v>
      </c>
      <c r="BK454" s="220">
        <f>ROUND(I454*H454,2)</f>
        <v>0</v>
      </c>
      <c r="BL454" s="19" t="s">
        <v>132</v>
      </c>
      <c r="BM454" s="219" t="s">
        <v>820</v>
      </c>
    </row>
    <row r="455" s="13" customFormat="1">
      <c r="A455" s="13"/>
      <c r="B455" s="221"/>
      <c r="C455" s="222"/>
      <c r="D455" s="223" t="s">
        <v>134</v>
      </c>
      <c r="E455" s="224" t="s">
        <v>21</v>
      </c>
      <c r="F455" s="225" t="s">
        <v>821</v>
      </c>
      <c r="G455" s="222"/>
      <c r="H455" s="226">
        <v>440.84800000000001</v>
      </c>
      <c r="I455" s="227"/>
      <c r="J455" s="222"/>
      <c r="K455" s="222"/>
      <c r="L455" s="228"/>
      <c r="M455" s="229"/>
      <c r="N455" s="230"/>
      <c r="O455" s="230"/>
      <c r="P455" s="230"/>
      <c r="Q455" s="230"/>
      <c r="R455" s="230"/>
      <c r="S455" s="230"/>
      <c r="T455" s="231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2" t="s">
        <v>134</v>
      </c>
      <c r="AU455" s="232" t="s">
        <v>84</v>
      </c>
      <c r="AV455" s="13" t="s">
        <v>84</v>
      </c>
      <c r="AW455" s="13" t="s">
        <v>34</v>
      </c>
      <c r="AX455" s="13" t="s">
        <v>82</v>
      </c>
      <c r="AY455" s="232" t="s">
        <v>126</v>
      </c>
    </row>
    <row r="456" s="2" customFormat="1" ht="24.15" customHeight="1">
      <c r="A456" s="40"/>
      <c r="B456" s="41"/>
      <c r="C456" s="207" t="s">
        <v>822</v>
      </c>
      <c r="D456" s="207" t="s">
        <v>128</v>
      </c>
      <c r="E456" s="208" t="s">
        <v>823</v>
      </c>
      <c r="F456" s="209" t="s">
        <v>283</v>
      </c>
      <c r="G456" s="210" t="s">
        <v>284</v>
      </c>
      <c r="H456" s="211">
        <v>153.58500000000001</v>
      </c>
      <c r="I456" s="212"/>
      <c r="J456" s="213">
        <f>ROUND(I456*H456,2)</f>
        <v>0</v>
      </c>
      <c r="K456" s="214"/>
      <c r="L456" s="46"/>
      <c r="M456" s="215" t="s">
        <v>21</v>
      </c>
      <c r="N456" s="216" t="s">
        <v>45</v>
      </c>
      <c r="O456" s="86"/>
      <c r="P456" s="217">
        <f>O456*H456</f>
        <v>0</v>
      </c>
      <c r="Q456" s="217">
        <v>0</v>
      </c>
      <c r="R456" s="217">
        <f>Q456*H456</f>
        <v>0</v>
      </c>
      <c r="S456" s="217">
        <v>0</v>
      </c>
      <c r="T456" s="218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19" t="s">
        <v>132</v>
      </c>
      <c r="AT456" s="219" t="s">
        <v>128</v>
      </c>
      <c r="AU456" s="219" t="s">
        <v>84</v>
      </c>
      <c r="AY456" s="19" t="s">
        <v>126</v>
      </c>
      <c r="BE456" s="220">
        <f>IF(N456="základní",J456,0)</f>
        <v>0</v>
      </c>
      <c r="BF456" s="220">
        <f>IF(N456="snížená",J456,0)</f>
        <v>0</v>
      </c>
      <c r="BG456" s="220">
        <f>IF(N456="zákl. přenesená",J456,0)</f>
        <v>0</v>
      </c>
      <c r="BH456" s="220">
        <f>IF(N456="sníž. přenesená",J456,0)</f>
        <v>0</v>
      </c>
      <c r="BI456" s="220">
        <f>IF(N456="nulová",J456,0)</f>
        <v>0</v>
      </c>
      <c r="BJ456" s="19" t="s">
        <v>82</v>
      </c>
      <c r="BK456" s="220">
        <f>ROUND(I456*H456,2)</f>
        <v>0</v>
      </c>
      <c r="BL456" s="19" t="s">
        <v>132</v>
      </c>
      <c r="BM456" s="219" t="s">
        <v>824</v>
      </c>
    </row>
    <row r="457" s="13" customFormat="1">
      <c r="A457" s="13"/>
      <c r="B457" s="221"/>
      <c r="C457" s="222"/>
      <c r="D457" s="223" t="s">
        <v>134</v>
      </c>
      <c r="E457" s="224" t="s">
        <v>21</v>
      </c>
      <c r="F457" s="225" t="s">
        <v>825</v>
      </c>
      <c r="G457" s="222"/>
      <c r="H457" s="226">
        <v>153.58500000000001</v>
      </c>
      <c r="I457" s="227"/>
      <c r="J457" s="222"/>
      <c r="K457" s="222"/>
      <c r="L457" s="228"/>
      <c r="M457" s="229"/>
      <c r="N457" s="230"/>
      <c r="O457" s="230"/>
      <c r="P457" s="230"/>
      <c r="Q457" s="230"/>
      <c r="R457" s="230"/>
      <c r="S457" s="230"/>
      <c r="T457" s="231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32" t="s">
        <v>134</v>
      </c>
      <c r="AU457" s="232" t="s">
        <v>84</v>
      </c>
      <c r="AV457" s="13" t="s">
        <v>84</v>
      </c>
      <c r="AW457" s="13" t="s">
        <v>34</v>
      </c>
      <c r="AX457" s="13" t="s">
        <v>82</v>
      </c>
      <c r="AY457" s="232" t="s">
        <v>126</v>
      </c>
    </row>
    <row r="458" s="12" customFormat="1" ht="22.8" customHeight="1">
      <c r="A458" s="12"/>
      <c r="B458" s="191"/>
      <c r="C458" s="192"/>
      <c r="D458" s="193" t="s">
        <v>73</v>
      </c>
      <c r="E458" s="205" t="s">
        <v>826</v>
      </c>
      <c r="F458" s="205" t="s">
        <v>827</v>
      </c>
      <c r="G458" s="192"/>
      <c r="H458" s="192"/>
      <c r="I458" s="195"/>
      <c r="J458" s="206">
        <f>BK458</f>
        <v>0</v>
      </c>
      <c r="K458" s="192"/>
      <c r="L458" s="197"/>
      <c r="M458" s="198"/>
      <c r="N458" s="199"/>
      <c r="O458" s="199"/>
      <c r="P458" s="200">
        <f>SUM(P459:P464)</f>
        <v>0</v>
      </c>
      <c r="Q458" s="199"/>
      <c r="R458" s="200">
        <f>SUM(R459:R464)</f>
        <v>0</v>
      </c>
      <c r="S458" s="199"/>
      <c r="T458" s="201">
        <f>SUM(T459:T464)</f>
        <v>0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202" t="s">
        <v>82</v>
      </c>
      <c r="AT458" s="203" t="s">
        <v>73</v>
      </c>
      <c r="AU458" s="203" t="s">
        <v>82</v>
      </c>
      <c r="AY458" s="202" t="s">
        <v>126</v>
      </c>
      <c r="BK458" s="204">
        <f>SUM(BK459:BK464)</f>
        <v>0</v>
      </c>
    </row>
    <row r="459" s="2" customFormat="1" ht="24.15" customHeight="1">
      <c r="A459" s="40"/>
      <c r="B459" s="41"/>
      <c r="C459" s="207" t="s">
        <v>828</v>
      </c>
      <c r="D459" s="207" t="s">
        <v>128</v>
      </c>
      <c r="E459" s="208" t="s">
        <v>829</v>
      </c>
      <c r="F459" s="209" t="s">
        <v>830</v>
      </c>
      <c r="G459" s="210" t="s">
        <v>284</v>
      </c>
      <c r="H459" s="211">
        <v>25.129999999999999</v>
      </c>
      <c r="I459" s="212"/>
      <c r="J459" s="213">
        <f>ROUND(I459*H459,2)</f>
        <v>0</v>
      </c>
      <c r="K459" s="214"/>
      <c r="L459" s="46"/>
      <c r="M459" s="215" t="s">
        <v>21</v>
      </c>
      <c r="N459" s="216" t="s">
        <v>45</v>
      </c>
      <c r="O459" s="86"/>
      <c r="P459" s="217">
        <f>O459*H459</f>
        <v>0</v>
      </c>
      <c r="Q459" s="217">
        <v>0</v>
      </c>
      <c r="R459" s="217">
        <f>Q459*H459</f>
        <v>0</v>
      </c>
      <c r="S459" s="217">
        <v>0</v>
      </c>
      <c r="T459" s="218">
        <f>S459*H459</f>
        <v>0</v>
      </c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R459" s="219" t="s">
        <v>132</v>
      </c>
      <c r="AT459" s="219" t="s">
        <v>128</v>
      </c>
      <c r="AU459" s="219" t="s">
        <v>84</v>
      </c>
      <c r="AY459" s="19" t="s">
        <v>126</v>
      </c>
      <c r="BE459" s="220">
        <f>IF(N459="základní",J459,0)</f>
        <v>0</v>
      </c>
      <c r="BF459" s="220">
        <f>IF(N459="snížená",J459,0)</f>
        <v>0</v>
      </c>
      <c r="BG459" s="220">
        <f>IF(N459="zákl. přenesená",J459,0)</f>
        <v>0</v>
      </c>
      <c r="BH459" s="220">
        <f>IF(N459="sníž. přenesená",J459,0)</f>
        <v>0</v>
      </c>
      <c r="BI459" s="220">
        <f>IF(N459="nulová",J459,0)</f>
        <v>0</v>
      </c>
      <c r="BJ459" s="19" t="s">
        <v>82</v>
      </c>
      <c r="BK459" s="220">
        <f>ROUND(I459*H459,2)</f>
        <v>0</v>
      </c>
      <c r="BL459" s="19" t="s">
        <v>132</v>
      </c>
      <c r="BM459" s="219" t="s">
        <v>831</v>
      </c>
    </row>
    <row r="460" s="13" customFormat="1">
      <c r="A460" s="13"/>
      <c r="B460" s="221"/>
      <c r="C460" s="222"/>
      <c r="D460" s="223" t="s">
        <v>134</v>
      </c>
      <c r="E460" s="224" t="s">
        <v>21</v>
      </c>
      <c r="F460" s="225" t="s">
        <v>832</v>
      </c>
      <c r="G460" s="222"/>
      <c r="H460" s="226">
        <v>25.129999999999999</v>
      </c>
      <c r="I460" s="227"/>
      <c r="J460" s="222"/>
      <c r="K460" s="222"/>
      <c r="L460" s="228"/>
      <c r="M460" s="229"/>
      <c r="N460" s="230"/>
      <c r="O460" s="230"/>
      <c r="P460" s="230"/>
      <c r="Q460" s="230"/>
      <c r="R460" s="230"/>
      <c r="S460" s="230"/>
      <c r="T460" s="231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32" t="s">
        <v>134</v>
      </c>
      <c r="AU460" s="232" t="s">
        <v>84</v>
      </c>
      <c r="AV460" s="13" t="s">
        <v>84</v>
      </c>
      <c r="AW460" s="13" t="s">
        <v>34</v>
      </c>
      <c r="AX460" s="13" t="s">
        <v>82</v>
      </c>
      <c r="AY460" s="232" t="s">
        <v>126</v>
      </c>
    </row>
    <row r="461" s="2" customFormat="1" ht="24.15" customHeight="1">
      <c r="A461" s="40"/>
      <c r="B461" s="41"/>
      <c r="C461" s="207" t="s">
        <v>833</v>
      </c>
      <c r="D461" s="207" t="s">
        <v>128</v>
      </c>
      <c r="E461" s="208" t="s">
        <v>834</v>
      </c>
      <c r="F461" s="209" t="s">
        <v>835</v>
      </c>
      <c r="G461" s="210" t="s">
        <v>284</v>
      </c>
      <c r="H461" s="211">
        <v>34.119999999999997</v>
      </c>
      <c r="I461" s="212"/>
      <c r="J461" s="213">
        <f>ROUND(I461*H461,2)</f>
        <v>0</v>
      </c>
      <c r="K461" s="214"/>
      <c r="L461" s="46"/>
      <c r="M461" s="215" t="s">
        <v>21</v>
      </c>
      <c r="N461" s="216" t="s">
        <v>45</v>
      </c>
      <c r="O461" s="86"/>
      <c r="P461" s="217">
        <f>O461*H461</f>
        <v>0</v>
      </c>
      <c r="Q461" s="217">
        <v>0</v>
      </c>
      <c r="R461" s="217">
        <f>Q461*H461</f>
        <v>0</v>
      </c>
      <c r="S461" s="217">
        <v>0</v>
      </c>
      <c r="T461" s="218">
        <f>S461*H461</f>
        <v>0</v>
      </c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R461" s="219" t="s">
        <v>132</v>
      </c>
      <c r="AT461" s="219" t="s">
        <v>128</v>
      </c>
      <c r="AU461" s="219" t="s">
        <v>84</v>
      </c>
      <c r="AY461" s="19" t="s">
        <v>126</v>
      </c>
      <c r="BE461" s="220">
        <f>IF(N461="základní",J461,0)</f>
        <v>0</v>
      </c>
      <c r="BF461" s="220">
        <f>IF(N461="snížená",J461,0)</f>
        <v>0</v>
      </c>
      <c r="BG461" s="220">
        <f>IF(N461="zákl. přenesená",J461,0)</f>
        <v>0</v>
      </c>
      <c r="BH461" s="220">
        <f>IF(N461="sníž. přenesená",J461,0)</f>
        <v>0</v>
      </c>
      <c r="BI461" s="220">
        <f>IF(N461="nulová",J461,0)</f>
        <v>0</v>
      </c>
      <c r="BJ461" s="19" t="s">
        <v>82</v>
      </c>
      <c r="BK461" s="220">
        <f>ROUND(I461*H461,2)</f>
        <v>0</v>
      </c>
      <c r="BL461" s="19" t="s">
        <v>132</v>
      </c>
      <c r="BM461" s="219" t="s">
        <v>836</v>
      </c>
    </row>
    <row r="462" s="13" customFormat="1">
      <c r="A462" s="13"/>
      <c r="B462" s="221"/>
      <c r="C462" s="222"/>
      <c r="D462" s="223" t="s">
        <v>134</v>
      </c>
      <c r="E462" s="224" t="s">
        <v>21</v>
      </c>
      <c r="F462" s="225" t="s">
        <v>837</v>
      </c>
      <c r="G462" s="222"/>
      <c r="H462" s="226">
        <v>34.119999999999997</v>
      </c>
      <c r="I462" s="227"/>
      <c r="J462" s="222"/>
      <c r="K462" s="222"/>
      <c r="L462" s="228"/>
      <c r="M462" s="229"/>
      <c r="N462" s="230"/>
      <c r="O462" s="230"/>
      <c r="P462" s="230"/>
      <c r="Q462" s="230"/>
      <c r="R462" s="230"/>
      <c r="S462" s="230"/>
      <c r="T462" s="231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32" t="s">
        <v>134</v>
      </c>
      <c r="AU462" s="232" t="s">
        <v>84</v>
      </c>
      <c r="AV462" s="13" t="s">
        <v>84</v>
      </c>
      <c r="AW462" s="13" t="s">
        <v>34</v>
      </c>
      <c r="AX462" s="13" t="s">
        <v>82</v>
      </c>
      <c r="AY462" s="232" t="s">
        <v>126</v>
      </c>
    </row>
    <row r="463" s="2" customFormat="1" ht="24.15" customHeight="1">
      <c r="A463" s="40"/>
      <c r="B463" s="41"/>
      <c r="C463" s="207" t="s">
        <v>838</v>
      </c>
      <c r="D463" s="207" t="s">
        <v>128</v>
      </c>
      <c r="E463" s="208" t="s">
        <v>839</v>
      </c>
      <c r="F463" s="209" t="s">
        <v>840</v>
      </c>
      <c r="G463" s="210" t="s">
        <v>284</v>
      </c>
      <c r="H463" s="211">
        <v>1130.8800000000001</v>
      </c>
      <c r="I463" s="212"/>
      <c r="J463" s="213">
        <f>ROUND(I463*H463,2)</f>
        <v>0</v>
      </c>
      <c r="K463" s="214"/>
      <c r="L463" s="46"/>
      <c r="M463" s="215" t="s">
        <v>21</v>
      </c>
      <c r="N463" s="216" t="s">
        <v>45</v>
      </c>
      <c r="O463" s="86"/>
      <c r="P463" s="217">
        <f>O463*H463</f>
        <v>0</v>
      </c>
      <c r="Q463" s="217">
        <v>0</v>
      </c>
      <c r="R463" s="217">
        <f>Q463*H463</f>
        <v>0</v>
      </c>
      <c r="S463" s="217">
        <v>0</v>
      </c>
      <c r="T463" s="218">
        <f>S463*H463</f>
        <v>0</v>
      </c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R463" s="219" t="s">
        <v>132</v>
      </c>
      <c r="AT463" s="219" t="s">
        <v>128</v>
      </c>
      <c r="AU463" s="219" t="s">
        <v>84</v>
      </c>
      <c r="AY463" s="19" t="s">
        <v>126</v>
      </c>
      <c r="BE463" s="220">
        <f>IF(N463="základní",J463,0)</f>
        <v>0</v>
      </c>
      <c r="BF463" s="220">
        <f>IF(N463="snížená",J463,0)</f>
        <v>0</v>
      </c>
      <c r="BG463" s="220">
        <f>IF(N463="zákl. přenesená",J463,0)</f>
        <v>0</v>
      </c>
      <c r="BH463" s="220">
        <f>IF(N463="sníž. přenesená",J463,0)</f>
        <v>0</v>
      </c>
      <c r="BI463" s="220">
        <f>IF(N463="nulová",J463,0)</f>
        <v>0</v>
      </c>
      <c r="BJ463" s="19" t="s">
        <v>82</v>
      </c>
      <c r="BK463" s="220">
        <f>ROUND(I463*H463,2)</f>
        <v>0</v>
      </c>
      <c r="BL463" s="19" t="s">
        <v>132</v>
      </c>
      <c r="BM463" s="219" t="s">
        <v>841</v>
      </c>
    </row>
    <row r="464" s="13" customFormat="1">
      <c r="A464" s="13"/>
      <c r="B464" s="221"/>
      <c r="C464" s="222"/>
      <c r="D464" s="223" t="s">
        <v>134</v>
      </c>
      <c r="E464" s="224" t="s">
        <v>21</v>
      </c>
      <c r="F464" s="225" t="s">
        <v>842</v>
      </c>
      <c r="G464" s="222"/>
      <c r="H464" s="226">
        <v>1130.8800000000001</v>
      </c>
      <c r="I464" s="227"/>
      <c r="J464" s="222"/>
      <c r="K464" s="222"/>
      <c r="L464" s="228"/>
      <c r="M464" s="280"/>
      <c r="N464" s="281"/>
      <c r="O464" s="281"/>
      <c r="P464" s="281"/>
      <c r="Q464" s="281"/>
      <c r="R464" s="281"/>
      <c r="S464" s="281"/>
      <c r="T464" s="282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2" t="s">
        <v>134</v>
      </c>
      <c r="AU464" s="232" t="s">
        <v>84</v>
      </c>
      <c r="AV464" s="13" t="s">
        <v>84</v>
      </c>
      <c r="AW464" s="13" t="s">
        <v>34</v>
      </c>
      <c r="AX464" s="13" t="s">
        <v>74</v>
      </c>
      <c r="AY464" s="232" t="s">
        <v>126</v>
      </c>
    </row>
    <row r="465" s="2" customFormat="1" ht="6.96" customHeight="1">
      <c r="A465" s="40"/>
      <c r="B465" s="61"/>
      <c r="C465" s="62"/>
      <c r="D465" s="62"/>
      <c r="E465" s="62"/>
      <c r="F465" s="62"/>
      <c r="G465" s="62"/>
      <c r="H465" s="62"/>
      <c r="I465" s="62"/>
      <c r="J465" s="62"/>
      <c r="K465" s="62"/>
      <c r="L465" s="46"/>
      <c r="M465" s="40"/>
      <c r="O465" s="40"/>
      <c r="P465" s="40"/>
      <c r="Q465" s="40"/>
      <c r="R465" s="40"/>
      <c r="S465" s="40"/>
      <c r="T465" s="40"/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</row>
  </sheetData>
  <sheetProtection sheet="1" autoFilter="0" formatColumns="0" formatRows="0" objects="1" scenarios="1" spinCount="100000" saltValue="VxMB5Q+ES5x1jM2IQ8TcMT8X4FXMTmxZJtlSMqOqTpJbjoAWjKxhsMwyn1g9oGPApgdA3377AZpokWZlU0Kkfg==" hashValue="tT+Lra+rAN51TkavPz5rEQ4xLRqdbjw5J2SygWbz09G6vAUL/OtqQI8Ufqae9cU0RJNDeyT/YnyqU1gT3MJa5g==" algorithmName="SHA-512" password="CC35"/>
  <autoFilter ref="C86:K464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94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Soupis prací – rekonstrukce ul. Sokolská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95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843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89</v>
      </c>
      <c r="G11" s="40"/>
      <c r="H11" s="40"/>
      <c r="I11" s="134" t="s">
        <v>20</v>
      </c>
      <c r="J11" s="138" t="s">
        <v>244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9. 10. 2019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21.84" customHeight="1">
      <c r="A13" s="40"/>
      <c r="B13" s="46"/>
      <c r="C13" s="40"/>
      <c r="D13" s="283" t="s">
        <v>844</v>
      </c>
      <c r="E13" s="40"/>
      <c r="F13" s="284" t="s">
        <v>845</v>
      </c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>Město Kolín</v>
      </c>
      <c r="F15" s="40"/>
      <c r="G15" s="40"/>
      <c r="H15" s="40"/>
      <c r="I15" s="134" t="s">
        <v>29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27</v>
      </c>
      <c r="J20" s="138" t="s">
        <v>21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846</v>
      </c>
      <c r="F21" s="40"/>
      <c r="G21" s="40"/>
      <c r="H21" s="40"/>
      <c r="I21" s="134" t="s">
        <v>29</v>
      </c>
      <c r="J21" s="138" t="s">
        <v>21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27</v>
      </c>
      <c r="J23" s="138" t="s">
        <v>21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37</v>
      </c>
      <c r="F24" s="40"/>
      <c r="G24" s="40"/>
      <c r="H24" s="40"/>
      <c r="I24" s="134" t="s">
        <v>29</v>
      </c>
      <c r="J24" s="138" t="s">
        <v>21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59.25" customHeight="1">
      <c r="A27" s="140"/>
      <c r="B27" s="141"/>
      <c r="C27" s="140"/>
      <c r="D27" s="140"/>
      <c r="E27" s="142" t="s">
        <v>847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146">
        <f>ROUND(J91,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42</v>
      </c>
      <c r="G32" s="40"/>
      <c r="H32" s="40"/>
      <c r="I32" s="147" t="s">
        <v>41</v>
      </c>
      <c r="J32" s="147" t="s">
        <v>43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44</v>
      </c>
      <c r="E33" s="134" t="s">
        <v>45</v>
      </c>
      <c r="F33" s="149">
        <f>ROUND((SUM(BE91:BE268)),  2)</f>
        <v>0</v>
      </c>
      <c r="G33" s="40"/>
      <c r="H33" s="40"/>
      <c r="I33" s="150">
        <v>0.20999999999999999</v>
      </c>
      <c r="J33" s="149">
        <f>ROUND(((SUM(BE91:BE268))*I33),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46</v>
      </c>
      <c r="F34" s="149">
        <f>ROUND((SUM(BF91:BF268)),  2)</f>
        <v>0</v>
      </c>
      <c r="G34" s="40"/>
      <c r="H34" s="40"/>
      <c r="I34" s="150">
        <v>0.14999999999999999</v>
      </c>
      <c r="J34" s="149">
        <f>ROUND(((SUM(BF91:BF268))*I34),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47</v>
      </c>
      <c r="F35" s="149">
        <f>ROUND((SUM(BG91:BG268)),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48</v>
      </c>
      <c r="F36" s="149">
        <f>ROUND((SUM(BH91:BH268)),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49</v>
      </c>
      <c r="F37" s="149">
        <f>ROUND((SUM(BI91:BI268)),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Soupis prací – rekonstrukce ul. Sokolská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95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 xml:space="preserve">77.2 - Veřejné osvětlení 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Kolín</v>
      </c>
      <c r="G52" s="42"/>
      <c r="H52" s="42"/>
      <c r="I52" s="34" t="s">
        <v>24</v>
      </c>
      <c r="J52" s="74" t="str">
        <f>IF(J12="","",J12)</f>
        <v>9. 10. 2019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>Město Kolín</v>
      </c>
      <c r="G54" s="42"/>
      <c r="H54" s="42"/>
      <c r="I54" s="34" t="s">
        <v>32</v>
      </c>
      <c r="J54" s="38" t="str">
        <f>E21</f>
        <v>Ing. Tomáš Dvořák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S4a,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100</v>
      </c>
      <c r="D57" s="164"/>
      <c r="E57" s="164"/>
      <c r="F57" s="164"/>
      <c r="G57" s="164"/>
      <c r="H57" s="164"/>
      <c r="I57" s="164"/>
      <c r="J57" s="165" t="s">
        <v>101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72</v>
      </c>
      <c r="D59" s="42"/>
      <c r="E59" s="42"/>
      <c r="F59" s="42"/>
      <c r="G59" s="42"/>
      <c r="H59" s="42"/>
      <c r="I59" s="42"/>
      <c r="J59" s="104">
        <f>J91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102</v>
      </c>
    </row>
    <row r="60" s="9" customFormat="1" ht="24.96" customHeight="1">
      <c r="A60" s="9"/>
      <c r="B60" s="167"/>
      <c r="C60" s="168"/>
      <c r="D60" s="169" t="s">
        <v>103</v>
      </c>
      <c r="E60" s="170"/>
      <c r="F60" s="170"/>
      <c r="G60" s="170"/>
      <c r="H60" s="170"/>
      <c r="I60" s="170"/>
      <c r="J60" s="171">
        <f>J92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104</v>
      </c>
      <c r="E61" s="176"/>
      <c r="F61" s="176"/>
      <c r="G61" s="176"/>
      <c r="H61" s="176"/>
      <c r="I61" s="176"/>
      <c r="J61" s="177">
        <f>J93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108</v>
      </c>
      <c r="E62" s="176"/>
      <c r="F62" s="176"/>
      <c r="G62" s="176"/>
      <c r="H62" s="176"/>
      <c r="I62" s="176"/>
      <c r="J62" s="177">
        <f>J119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73"/>
      <c r="C63" s="174"/>
      <c r="D63" s="175" t="s">
        <v>848</v>
      </c>
      <c r="E63" s="176"/>
      <c r="F63" s="176"/>
      <c r="G63" s="176"/>
      <c r="H63" s="176"/>
      <c r="I63" s="176"/>
      <c r="J63" s="177">
        <f>J122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7"/>
      <c r="C64" s="168"/>
      <c r="D64" s="169" t="s">
        <v>849</v>
      </c>
      <c r="E64" s="170"/>
      <c r="F64" s="170"/>
      <c r="G64" s="170"/>
      <c r="H64" s="170"/>
      <c r="I64" s="170"/>
      <c r="J64" s="171">
        <f>J140</f>
        <v>0</v>
      </c>
      <c r="K64" s="168"/>
      <c r="L64" s="17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3"/>
      <c r="C65" s="174"/>
      <c r="D65" s="175" t="s">
        <v>850</v>
      </c>
      <c r="E65" s="176"/>
      <c r="F65" s="176"/>
      <c r="G65" s="176"/>
      <c r="H65" s="176"/>
      <c r="I65" s="176"/>
      <c r="J65" s="177">
        <f>J141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851</v>
      </c>
      <c r="E66" s="176"/>
      <c r="F66" s="176"/>
      <c r="G66" s="176"/>
      <c r="H66" s="176"/>
      <c r="I66" s="176"/>
      <c r="J66" s="177">
        <f>J144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852</v>
      </c>
      <c r="E67" s="176"/>
      <c r="F67" s="176"/>
      <c r="G67" s="176"/>
      <c r="H67" s="176"/>
      <c r="I67" s="176"/>
      <c r="J67" s="177">
        <f>J148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853</v>
      </c>
      <c r="E68" s="176"/>
      <c r="F68" s="176"/>
      <c r="G68" s="176"/>
      <c r="H68" s="176"/>
      <c r="I68" s="176"/>
      <c r="J68" s="177">
        <f>J151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7"/>
      <c r="C69" s="168"/>
      <c r="D69" s="169" t="s">
        <v>854</v>
      </c>
      <c r="E69" s="170"/>
      <c r="F69" s="170"/>
      <c r="G69" s="170"/>
      <c r="H69" s="170"/>
      <c r="I69" s="170"/>
      <c r="J69" s="171">
        <f>J184</f>
        <v>0</v>
      </c>
      <c r="K69" s="168"/>
      <c r="L69" s="17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3"/>
      <c r="C70" s="174"/>
      <c r="D70" s="175" t="s">
        <v>855</v>
      </c>
      <c r="E70" s="176"/>
      <c r="F70" s="176"/>
      <c r="G70" s="176"/>
      <c r="H70" s="176"/>
      <c r="I70" s="176"/>
      <c r="J70" s="177">
        <f>J185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856</v>
      </c>
      <c r="E71" s="176"/>
      <c r="F71" s="176"/>
      <c r="G71" s="176"/>
      <c r="H71" s="176"/>
      <c r="I71" s="176"/>
      <c r="J71" s="177">
        <f>J247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111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162" t="str">
        <f>E7</f>
        <v>Soupis prací – rekonstrukce ul. Sokolská</v>
      </c>
      <c r="F81" s="34"/>
      <c r="G81" s="34"/>
      <c r="H81" s="34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95</v>
      </c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1" t="str">
        <f>E9</f>
        <v xml:space="preserve">77.2 - Veřejné osvětlení </v>
      </c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22</v>
      </c>
      <c r="D85" s="42"/>
      <c r="E85" s="42"/>
      <c r="F85" s="29" t="str">
        <f>F12</f>
        <v>Kolín</v>
      </c>
      <c r="G85" s="42"/>
      <c r="H85" s="42"/>
      <c r="I85" s="34" t="s">
        <v>24</v>
      </c>
      <c r="J85" s="74" t="str">
        <f>IF(J12="","",J12)</f>
        <v>9. 10. 2019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26</v>
      </c>
      <c r="D87" s="42"/>
      <c r="E87" s="42"/>
      <c r="F87" s="29" t="str">
        <f>E15</f>
        <v>Město Kolín</v>
      </c>
      <c r="G87" s="42"/>
      <c r="H87" s="42"/>
      <c r="I87" s="34" t="s">
        <v>32</v>
      </c>
      <c r="J87" s="38" t="str">
        <f>E21</f>
        <v>Ing. Tomáš Dvořák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30</v>
      </c>
      <c r="D88" s="42"/>
      <c r="E88" s="42"/>
      <c r="F88" s="29" t="str">
        <f>IF(E18="","",E18)</f>
        <v>Vyplň údaj</v>
      </c>
      <c r="G88" s="42"/>
      <c r="H88" s="42"/>
      <c r="I88" s="34" t="s">
        <v>35</v>
      </c>
      <c r="J88" s="38" t="str">
        <f>E24</f>
        <v>S4a, s.r.o.</v>
      </c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79"/>
      <c r="B90" s="180"/>
      <c r="C90" s="181" t="s">
        <v>112</v>
      </c>
      <c r="D90" s="182" t="s">
        <v>59</v>
      </c>
      <c r="E90" s="182" t="s">
        <v>55</v>
      </c>
      <c r="F90" s="182" t="s">
        <v>56</v>
      </c>
      <c r="G90" s="182" t="s">
        <v>113</v>
      </c>
      <c r="H90" s="182" t="s">
        <v>114</v>
      </c>
      <c r="I90" s="182" t="s">
        <v>115</v>
      </c>
      <c r="J90" s="183" t="s">
        <v>101</v>
      </c>
      <c r="K90" s="184" t="s">
        <v>116</v>
      </c>
      <c r="L90" s="185"/>
      <c r="M90" s="94" t="s">
        <v>21</v>
      </c>
      <c r="N90" s="95" t="s">
        <v>44</v>
      </c>
      <c r="O90" s="95" t="s">
        <v>117</v>
      </c>
      <c r="P90" s="95" t="s">
        <v>118</v>
      </c>
      <c r="Q90" s="95" t="s">
        <v>119</v>
      </c>
      <c r="R90" s="95" t="s">
        <v>120</v>
      </c>
      <c r="S90" s="95" t="s">
        <v>121</v>
      </c>
      <c r="T90" s="96" t="s">
        <v>122</v>
      </c>
      <c r="U90" s="179"/>
      <c r="V90" s="179"/>
      <c r="W90" s="179"/>
      <c r="X90" s="179"/>
      <c r="Y90" s="179"/>
      <c r="Z90" s="179"/>
      <c r="AA90" s="179"/>
      <c r="AB90" s="179"/>
      <c r="AC90" s="179"/>
      <c r="AD90" s="179"/>
      <c r="AE90" s="179"/>
    </row>
    <row r="91" s="2" customFormat="1" ht="22.8" customHeight="1">
      <c r="A91" s="40"/>
      <c r="B91" s="41"/>
      <c r="C91" s="101" t="s">
        <v>123</v>
      </c>
      <c r="D91" s="42"/>
      <c r="E91" s="42"/>
      <c r="F91" s="42"/>
      <c r="G91" s="42"/>
      <c r="H91" s="42"/>
      <c r="I91" s="42"/>
      <c r="J91" s="186">
        <f>BK91</f>
        <v>0</v>
      </c>
      <c r="K91" s="42"/>
      <c r="L91" s="46"/>
      <c r="M91" s="97"/>
      <c r="N91" s="187"/>
      <c r="O91" s="98"/>
      <c r="P91" s="188">
        <f>P92+P140+P184</f>
        <v>0</v>
      </c>
      <c r="Q91" s="98"/>
      <c r="R91" s="188">
        <f>R92+R140+R184</f>
        <v>43.325013310000003</v>
      </c>
      <c r="S91" s="98"/>
      <c r="T91" s="189">
        <f>T92+T140+T184</f>
        <v>0.40600000000000003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73</v>
      </c>
      <c r="AU91" s="19" t="s">
        <v>102</v>
      </c>
      <c r="BK91" s="190">
        <f>BK92+BK140+BK184</f>
        <v>0</v>
      </c>
    </row>
    <row r="92" s="12" customFormat="1" ht="25.92" customHeight="1">
      <c r="A92" s="12"/>
      <c r="B92" s="191"/>
      <c r="C92" s="192"/>
      <c r="D92" s="193" t="s">
        <v>73</v>
      </c>
      <c r="E92" s="194" t="s">
        <v>124</v>
      </c>
      <c r="F92" s="194" t="s">
        <v>125</v>
      </c>
      <c r="G92" s="192"/>
      <c r="H92" s="192"/>
      <c r="I92" s="195"/>
      <c r="J92" s="196">
        <f>BK92</f>
        <v>0</v>
      </c>
      <c r="K92" s="192"/>
      <c r="L92" s="197"/>
      <c r="M92" s="198"/>
      <c r="N92" s="199"/>
      <c r="O92" s="199"/>
      <c r="P92" s="200">
        <f>P93+P119</f>
        <v>0</v>
      </c>
      <c r="Q92" s="199"/>
      <c r="R92" s="200">
        <f>R93+R119</f>
        <v>6.274381</v>
      </c>
      <c r="S92" s="199"/>
      <c r="T92" s="201">
        <f>T93+T119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2" t="s">
        <v>82</v>
      </c>
      <c r="AT92" s="203" t="s">
        <v>73</v>
      </c>
      <c r="AU92" s="203" t="s">
        <v>74</v>
      </c>
      <c r="AY92" s="202" t="s">
        <v>126</v>
      </c>
      <c r="BK92" s="204">
        <f>BK93+BK119</f>
        <v>0</v>
      </c>
    </row>
    <row r="93" s="12" customFormat="1" ht="22.8" customHeight="1">
      <c r="A93" s="12"/>
      <c r="B93" s="191"/>
      <c r="C93" s="192"/>
      <c r="D93" s="193" t="s">
        <v>73</v>
      </c>
      <c r="E93" s="205" t="s">
        <v>82</v>
      </c>
      <c r="F93" s="205" t="s">
        <v>127</v>
      </c>
      <c r="G93" s="192"/>
      <c r="H93" s="192"/>
      <c r="I93" s="195"/>
      <c r="J93" s="206">
        <f>BK93</f>
        <v>0</v>
      </c>
      <c r="K93" s="192"/>
      <c r="L93" s="197"/>
      <c r="M93" s="198"/>
      <c r="N93" s="199"/>
      <c r="O93" s="199"/>
      <c r="P93" s="200">
        <f>SUM(P94:P118)</f>
        <v>0</v>
      </c>
      <c r="Q93" s="199"/>
      <c r="R93" s="200">
        <f>SUM(R94:R118)</f>
        <v>6.274381</v>
      </c>
      <c r="S93" s="199"/>
      <c r="T93" s="201">
        <f>SUM(T94:T118)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2" t="s">
        <v>82</v>
      </c>
      <c r="AT93" s="203" t="s">
        <v>73</v>
      </c>
      <c r="AU93" s="203" t="s">
        <v>82</v>
      </c>
      <c r="AY93" s="202" t="s">
        <v>126</v>
      </c>
      <c r="BK93" s="204">
        <f>SUM(BK94:BK118)</f>
        <v>0</v>
      </c>
    </row>
    <row r="94" s="2" customFormat="1" ht="49.05" customHeight="1">
      <c r="A94" s="40"/>
      <c r="B94" s="41"/>
      <c r="C94" s="207" t="s">
        <v>82</v>
      </c>
      <c r="D94" s="207" t="s">
        <v>128</v>
      </c>
      <c r="E94" s="208" t="s">
        <v>184</v>
      </c>
      <c r="F94" s="209" t="s">
        <v>185</v>
      </c>
      <c r="G94" s="210" t="s">
        <v>186</v>
      </c>
      <c r="H94" s="211">
        <v>170</v>
      </c>
      <c r="I94" s="212"/>
      <c r="J94" s="213">
        <f>ROUND(I94*H94,2)</f>
        <v>0</v>
      </c>
      <c r="K94" s="214"/>
      <c r="L94" s="46"/>
      <c r="M94" s="215" t="s">
        <v>21</v>
      </c>
      <c r="N94" s="216" t="s">
        <v>45</v>
      </c>
      <c r="O94" s="86"/>
      <c r="P94" s="217">
        <f>O94*H94</f>
        <v>0</v>
      </c>
      <c r="Q94" s="217">
        <v>0.036904300000000001</v>
      </c>
      <c r="R94" s="217">
        <f>Q94*H94</f>
        <v>6.2737309999999997</v>
      </c>
      <c r="S94" s="217">
        <v>0</v>
      </c>
      <c r="T94" s="218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9" t="s">
        <v>132</v>
      </c>
      <c r="AT94" s="219" t="s">
        <v>128</v>
      </c>
      <c r="AU94" s="219" t="s">
        <v>84</v>
      </c>
      <c r="AY94" s="19" t="s">
        <v>126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19" t="s">
        <v>82</v>
      </c>
      <c r="BK94" s="220">
        <f>ROUND(I94*H94,2)</f>
        <v>0</v>
      </c>
      <c r="BL94" s="19" t="s">
        <v>132</v>
      </c>
      <c r="BM94" s="219" t="s">
        <v>857</v>
      </c>
    </row>
    <row r="95" s="13" customFormat="1">
      <c r="A95" s="13"/>
      <c r="B95" s="221"/>
      <c r="C95" s="222"/>
      <c r="D95" s="223" t="s">
        <v>134</v>
      </c>
      <c r="E95" s="224" t="s">
        <v>21</v>
      </c>
      <c r="F95" s="225" t="s">
        <v>858</v>
      </c>
      <c r="G95" s="222"/>
      <c r="H95" s="226">
        <v>170</v>
      </c>
      <c r="I95" s="227"/>
      <c r="J95" s="222"/>
      <c r="K95" s="222"/>
      <c r="L95" s="228"/>
      <c r="M95" s="229"/>
      <c r="N95" s="230"/>
      <c r="O95" s="230"/>
      <c r="P95" s="230"/>
      <c r="Q95" s="230"/>
      <c r="R95" s="230"/>
      <c r="S95" s="230"/>
      <c r="T95" s="23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2" t="s">
        <v>134</v>
      </c>
      <c r="AU95" s="232" t="s">
        <v>84</v>
      </c>
      <c r="AV95" s="13" t="s">
        <v>84</v>
      </c>
      <c r="AW95" s="13" t="s">
        <v>34</v>
      </c>
      <c r="AX95" s="13" t="s">
        <v>82</v>
      </c>
      <c r="AY95" s="232" t="s">
        <v>126</v>
      </c>
    </row>
    <row r="96" s="2" customFormat="1" ht="24.15" customHeight="1">
      <c r="A96" s="40"/>
      <c r="B96" s="41"/>
      <c r="C96" s="207" t="s">
        <v>84</v>
      </c>
      <c r="D96" s="207" t="s">
        <v>128</v>
      </c>
      <c r="E96" s="208" t="s">
        <v>234</v>
      </c>
      <c r="F96" s="209" t="s">
        <v>235</v>
      </c>
      <c r="G96" s="210" t="s">
        <v>192</v>
      </c>
      <c r="H96" s="211">
        <v>68</v>
      </c>
      <c r="I96" s="212"/>
      <c r="J96" s="213">
        <f>ROUND(I96*H96,2)</f>
        <v>0</v>
      </c>
      <c r="K96" s="214"/>
      <c r="L96" s="46"/>
      <c r="M96" s="215" t="s">
        <v>21</v>
      </c>
      <c r="N96" s="216" t="s">
        <v>45</v>
      </c>
      <c r="O96" s="86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9" t="s">
        <v>132</v>
      </c>
      <c r="AT96" s="219" t="s">
        <v>128</v>
      </c>
      <c r="AU96" s="219" t="s">
        <v>84</v>
      </c>
      <c r="AY96" s="19" t="s">
        <v>126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19" t="s">
        <v>82</v>
      </c>
      <c r="BK96" s="220">
        <f>ROUND(I96*H96,2)</f>
        <v>0</v>
      </c>
      <c r="BL96" s="19" t="s">
        <v>132</v>
      </c>
      <c r="BM96" s="219" t="s">
        <v>859</v>
      </c>
    </row>
    <row r="97" s="2" customFormat="1">
      <c r="A97" s="40"/>
      <c r="B97" s="41"/>
      <c r="C97" s="42"/>
      <c r="D97" s="223" t="s">
        <v>171</v>
      </c>
      <c r="E97" s="42"/>
      <c r="F97" s="233" t="s">
        <v>860</v>
      </c>
      <c r="G97" s="42"/>
      <c r="H97" s="42"/>
      <c r="I97" s="234"/>
      <c r="J97" s="42"/>
      <c r="K97" s="42"/>
      <c r="L97" s="46"/>
      <c r="M97" s="235"/>
      <c r="N97" s="236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171</v>
      </c>
      <c r="AU97" s="19" t="s">
        <v>84</v>
      </c>
    </row>
    <row r="98" s="13" customFormat="1">
      <c r="A98" s="13"/>
      <c r="B98" s="221"/>
      <c r="C98" s="222"/>
      <c r="D98" s="223" t="s">
        <v>134</v>
      </c>
      <c r="E98" s="224" t="s">
        <v>21</v>
      </c>
      <c r="F98" s="225" t="s">
        <v>861</v>
      </c>
      <c r="G98" s="222"/>
      <c r="H98" s="226">
        <v>68</v>
      </c>
      <c r="I98" s="227"/>
      <c r="J98" s="222"/>
      <c r="K98" s="222"/>
      <c r="L98" s="228"/>
      <c r="M98" s="229"/>
      <c r="N98" s="230"/>
      <c r="O98" s="230"/>
      <c r="P98" s="230"/>
      <c r="Q98" s="230"/>
      <c r="R98" s="230"/>
      <c r="S98" s="230"/>
      <c r="T98" s="23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2" t="s">
        <v>134</v>
      </c>
      <c r="AU98" s="232" t="s">
        <v>84</v>
      </c>
      <c r="AV98" s="13" t="s">
        <v>84</v>
      </c>
      <c r="AW98" s="13" t="s">
        <v>34</v>
      </c>
      <c r="AX98" s="13" t="s">
        <v>82</v>
      </c>
      <c r="AY98" s="232" t="s">
        <v>126</v>
      </c>
    </row>
    <row r="99" s="2" customFormat="1" ht="24.15" customHeight="1">
      <c r="A99" s="40"/>
      <c r="B99" s="41"/>
      <c r="C99" s="207" t="s">
        <v>140</v>
      </c>
      <c r="D99" s="207" t="s">
        <v>128</v>
      </c>
      <c r="E99" s="208" t="s">
        <v>296</v>
      </c>
      <c r="F99" s="209" t="s">
        <v>297</v>
      </c>
      <c r="G99" s="210" t="s">
        <v>192</v>
      </c>
      <c r="H99" s="211">
        <v>2.6000000000000001</v>
      </c>
      <c r="I99" s="212"/>
      <c r="J99" s="213">
        <f>ROUND(I99*H99,2)</f>
        <v>0</v>
      </c>
      <c r="K99" s="214"/>
      <c r="L99" s="46"/>
      <c r="M99" s="215" t="s">
        <v>21</v>
      </c>
      <c r="N99" s="216" t="s">
        <v>45</v>
      </c>
      <c r="O99" s="86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9" t="s">
        <v>132</v>
      </c>
      <c r="AT99" s="219" t="s">
        <v>128</v>
      </c>
      <c r="AU99" s="219" t="s">
        <v>84</v>
      </c>
      <c r="AY99" s="19" t="s">
        <v>126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19" t="s">
        <v>82</v>
      </c>
      <c r="BK99" s="220">
        <f>ROUND(I99*H99,2)</f>
        <v>0</v>
      </c>
      <c r="BL99" s="19" t="s">
        <v>132</v>
      </c>
      <c r="BM99" s="219" t="s">
        <v>862</v>
      </c>
    </row>
    <row r="100" s="13" customFormat="1">
      <c r="A100" s="13"/>
      <c r="B100" s="221"/>
      <c r="C100" s="222"/>
      <c r="D100" s="223" t="s">
        <v>134</v>
      </c>
      <c r="E100" s="224" t="s">
        <v>21</v>
      </c>
      <c r="F100" s="225" t="s">
        <v>863</v>
      </c>
      <c r="G100" s="222"/>
      <c r="H100" s="226">
        <v>2.6000000000000001</v>
      </c>
      <c r="I100" s="227"/>
      <c r="J100" s="222"/>
      <c r="K100" s="222"/>
      <c r="L100" s="228"/>
      <c r="M100" s="229"/>
      <c r="N100" s="230"/>
      <c r="O100" s="230"/>
      <c r="P100" s="230"/>
      <c r="Q100" s="230"/>
      <c r="R100" s="230"/>
      <c r="S100" s="230"/>
      <c r="T100" s="23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2" t="s">
        <v>134</v>
      </c>
      <c r="AU100" s="232" t="s">
        <v>84</v>
      </c>
      <c r="AV100" s="13" t="s">
        <v>84</v>
      </c>
      <c r="AW100" s="13" t="s">
        <v>34</v>
      </c>
      <c r="AX100" s="13" t="s">
        <v>82</v>
      </c>
      <c r="AY100" s="232" t="s">
        <v>126</v>
      </c>
    </row>
    <row r="101" s="2" customFormat="1" ht="24.15" customHeight="1">
      <c r="A101" s="40"/>
      <c r="B101" s="41"/>
      <c r="C101" s="207" t="s">
        <v>132</v>
      </c>
      <c r="D101" s="207" t="s">
        <v>128</v>
      </c>
      <c r="E101" s="208" t="s">
        <v>301</v>
      </c>
      <c r="F101" s="209" t="s">
        <v>302</v>
      </c>
      <c r="G101" s="210" t="s">
        <v>131</v>
      </c>
      <c r="H101" s="211">
        <v>13</v>
      </c>
      <c r="I101" s="212"/>
      <c r="J101" s="213">
        <f>ROUND(I101*H101,2)</f>
        <v>0</v>
      </c>
      <c r="K101" s="214"/>
      <c r="L101" s="46"/>
      <c r="M101" s="215" t="s">
        <v>21</v>
      </c>
      <c r="N101" s="216" t="s">
        <v>45</v>
      </c>
      <c r="O101" s="86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9" t="s">
        <v>132</v>
      </c>
      <c r="AT101" s="219" t="s">
        <v>128</v>
      </c>
      <c r="AU101" s="219" t="s">
        <v>84</v>
      </c>
      <c r="AY101" s="19" t="s">
        <v>126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19" t="s">
        <v>82</v>
      </c>
      <c r="BK101" s="220">
        <f>ROUND(I101*H101,2)</f>
        <v>0</v>
      </c>
      <c r="BL101" s="19" t="s">
        <v>132</v>
      </c>
      <c r="BM101" s="219" t="s">
        <v>864</v>
      </c>
    </row>
    <row r="102" s="13" customFormat="1">
      <c r="A102" s="13"/>
      <c r="B102" s="221"/>
      <c r="C102" s="222"/>
      <c r="D102" s="223" t="s">
        <v>134</v>
      </c>
      <c r="E102" s="224" t="s">
        <v>21</v>
      </c>
      <c r="F102" s="225" t="s">
        <v>865</v>
      </c>
      <c r="G102" s="222"/>
      <c r="H102" s="226">
        <v>13</v>
      </c>
      <c r="I102" s="227"/>
      <c r="J102" s="222"/>
      <c r="K102" s="222"/>
      <c r="L102" s="228"/>
      <c r="M102" s="229"/>
      <c r="N102" s="230"/>
      <c r="O102" s="230"/>
      <c r="P102" s="230"/>
      <c r="Q102" s="230"/>
      <c r="R102" s="230"/>
      <c r="S102" s="230"/>
      <c r="T102" s="23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2" t="s">
        <v>134</v>
      </c>
      <c r="AU102" s="232" t="s">
        <v>84</v>
      </c>
      <c r="AV102" s="13" t="s">
        <v>84</v>
      </c>
      <c r="AW102" s="13" t="s">
        <v>34</v>
      </c>
      <c r="AX102" s="13" t="s">
        <v>82</v>
      </c>
      <c r="AY102" s="232" t="s">
        <v>126</v>
      </c>
    </row>
    <row r="103" s="2" customFormat="1" ht="24.15" customHeight="1">
      <c r="A103" s="40"/>
      <c r="B103" s="41"/>
      <c r="C103" s="258" t="s">
        <v>149</v>
      </c>
      <c r="D103" s="258" t="s">
        <v>306</v>
      </c>
      <c r="E103" s="259" t="s">
        <v>307</v>
      </c>
      <c r="F103" s="260" t="s">
        <v>308</v>
      </c>
      <c r="G103" s="261" t="s">
        <v>192</v>
      </c>
      <c r="H103" s="262">
        <v>2.6000000000000001</v>
      </c>
      <c r="I103" s="263"/>
      <c r="J103" s="264">
        <f>ROUND(I103*H103,2)</f>
        <v>0</v>
      </c>
      <c r="K103" s="265"/>
      <c r="L103" s="266"/>
      <c r="M103" s="267" t="s">
        <v>21</v>
      </c>
      <c r="N103" s="268" t="s">
        <v>45</v>
      </c>
      <c r="O103" s="86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9" t="s">
        <v>163</v>
      </c>
      <c r="AT103" s="219" t="s">
        <v>306</v>
      </c>
      <c r="AU103" s="219" t="s">
        <v>84</v>
      </c>
      <c r="AY103" s="19" t="s">
        <v>126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19" t="s">
        <v>82</v>
      </c>
      <c r="BK103" s="220">
        <f>ROUND(I103*H103,2)</f>
        <v>0</v>
      </c>
      <c r="BL103" s="19" t="s">
        <v>132</v>
      </c>
      <c r="BM103" s="219" t="s">
        <v>866</v>
      </c>
    </row>
    <row r="104" s="2" customFormat="1">
      <c r="A104" s="40"/>
      <c r="B104" s="41"/>
      <c r="C104" s="42"/>
      <c r="D104" s="223" t="s">
        <v>171</v>
      </c>
      <c r="E104" s="42"/>
      <c r="F104" s="233" t="s">
        <v>867</v>
      </c>
      <c r="G104" s="42"/>
      <c r="H104" s="42"/>
      <c r="I104" s="234"/>
      <c r="J104" s="42"/>
      <c r="K104" s="42"/>
      <c r="L104" s="46"/>
      <c r="M104" s="235"/>
      <c r="N104" s="236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171</v>
      </c>
      <c r="AU104" s="19" t="s">
        <v>84</v>
      </c>
    </row>
    <row r="105" s="13" customFormat="1">
      <c r="A105" s="13"/>
      <c r="B105" s="221"/>
      <c r="C105" s="222"/>
      <c r="D105" s="223" t="s">
        <v>134</v>
      </c>
      <c r="E105" s="224" t="s">
        <v>21</v>
      </c>
      <c r="F105" s="225" t="s">
        <v>868</v>
      </c>
      <c r="G105" s="222"/>
      <c r="H105" s="226">
        <v>2.6000000000000001</v>
      </c>
      <c r="I105" s="227"/>
      <c r="J105" s="222"/>
      <c r="K105" s="222"/>
      <c r="L105" s="228"/>
      <c r="M105" s="229"/>
      <c r="N105" s="230"/>
      <c r="O105" s="230"/>
      <c r="P105" s="230"/>
      <c r="Q105" s="230"/>
      <c r="R105" s="230"/>
      <c r="S105" s="230"/>
      <c r="T105" s="23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2" t="s">
        <v>134</v>
      </c>
      <c r="AU105" s="232" t="s">
        <v>84</v>
      </c>
      <c r="AV105" s="13" t="s">
        <v>84</v>
      </c>
      <c r="AW105" s="13" t="s">
        <v>34</v>
      </c>
      <c r="AX105" s="13" t="s">
        <v>74</v>
      </c>
      <c r="AY105" s="232" t="s">
        <v>126</v>
      </c>
    </row>
    <row r="106" s="2" customFormat="1" ht="24.15" customHeight="1">
      <c r="A106" s="40"/>
      <c r="B106" s="41"/>
      <c r="C106" s="207" t="s">
        <v>153</v>
      </c>
      <c r="D106" s="207" t="s">
        <v>128</v>
      </c>
      <c r="E106" s="208" t="s">
        <v>318</v>
      </c>
      <c r="F106" s="209" t="s">
        <v>319</v>
      </c>
      <c r="G106" s="210" t="s">
        <v>131</v>
      </c>
      <c r="H106" s="211">
        <v>13</v>
      </c>
      <c r="I106" s="212"/>
      <c r="J106" s="213">
        <f>ROUND(I106*H106,2)</f>
        <v>0</v>
      </c>
      <c r="K106" s="214"/>
      <c r="L106" s="46"/>
      <c r="M106" s="215" t="s">
        <v>21</v>
      </c>
      <c r="N106" s="216" t="s">
        <v>45</v>
      </c>
      <c r="O106" s="86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9" t="s">
        <v>132</v>
      </c>
      <c r="AT106" s="219" t="s">
        <v>128</v>
      </c>
      <c r="AU106" s="219" t="s">
        <v>84</v>
      </c>
      <c r="AY106" s="19" t="s">
        <v>126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19" t="s">
        <v>82</v>
      </c>
      <c r="BK106" s="220">
        <f>ROUND(I106*H106,2)</f>
        <v>0</v>
      </c>
      <c r="BL106" s="19" t="s">
        <v>132</v>
      </c>
      <c r="BM106" s="219" t="s">
        <v>869</v>
      </c>
    </row>
    <row r="107" s="13" customFormat="1">
      <c r="A107" s="13"/>
      <c r="B107" s="221"/>
      <c r="C107" s="222"/>
      <c r="D107" s="223" t="s">
        <v>134</v>
      </c>
      <c r="E107" s="224" t="s">
        <v>21</v>
      </c>
      <c r="F107" s="225" t="s">
        <v>189</v>
      </c>
      <c r="G107" s="222"/>
      <c r="H107" s="226">
        <v>13</v>
      </c>
      <c r="I107" s="227"/>
      <c r="J107" s="222"/>
      <c r="K107" s="222"/>
      <c r="L107" s="228"/>
      <c r="M107" s="229"/>
      <c r="N107" s="230"/>
      <c r="O107" s="230"/>
      <c r="P107" s="230"/>
      <c r="Q107" s="230"/>
      <c r="R107" s="230"/>
      <c r="S107" s="230"/>
      <c r="T107" s="23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2" t="s">
        <v>134</v>
      </c>
      <c r="AU107" s="232" t="s">
        <v>84</v>
      </c>
      <c r="AV107" s="13" t="s">
        <v>84</v>
      </c>
      <c r="AW107" s="13" t="s">
        <v>34</v>
      </c>
      <c r="AX107" s="13" t="s">
        <v>82</v>
      </c>
      <c r="AY107" s="232" t="s">
        <v>126</v>
      </c>
    </row>
    <row r="108" s="2" customFormat="1" ht="16.5" customHeight="1">
      <c r="A108" s="40"/>
      <c r="B108" s="41"/>
      <c r="C108" s="258" t="s">
        <v>158</v>
      </c>
      <c r="D108" s="258" t="s">
        <v>306</v>
      </c>
      <c r="E108" s="259" t="s">
        <v>312</v>
      </c>
      <c r="F108" s="260" t="s">
        <v>313</v>
      </c>
      <c r="G108" s="261" t="s">
        <v>314</v>
      </c>
      <c r="H108" s="262">
        <v>0.65000000000000002</v>
      </c>
      <c r="I108" s="263"/>
      <c r="J108" s="264">
        <f>ROUND(I108*H108,2)</f>
        <v>0</v>
      </c>
      <c r="K108" s="265"/>
      <c r="L108" s="266"/>
      <c r="M108" s="267" t="s">
        <v>21</v>
      </c>
      <c r="N108" s="268" t="s">
        <v>45</v>
      </c>
      <c r="O108" s="86"/>
      <c r="P108" s="217">
        <f>O108*H108</f>
        <v>0</v>
      </c>
      <c r="Q108" s="217">
        <v>0.001</v>
      </c>
      <c r="R108" s="217">
        <f>Q108*H108</f>
        <v>0.00065000000000000008</v>
      </c>
      <c r="S108" s="217">
        <v>0</v>
      </c>
      <c r="T108" s="218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9" t="s">
        <v>163</v>
      </c>
      <c r="AT108" s="219" t="s">
        <v>306</v>
      </c>
      <c r="AU108" s="219" t="s">
        <v>84</v>
      </c>
      <c r="AY108" s="19" t="s">
        <v>126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19" t="s">
        <v>82</v>
      </c>
      <c r="BK108" s="220">
        <f>ROUND(I108*H108,2)</f>
        <v>0</v>
      </c>
      <c r="BL108" s="19" t="s">
        <v>132</v>
      </c>
      <c r="BM108" s="219" t="s">
        <v>870</v>
      </c>
    </row>
    <row r="109" s="13" customFormat="1">
      <c r="A109" s="13"/>
      <c r="B109" s="221"/>
      <c r="C109" s="222"/>
      <c r="D109" s="223" t="s">
        <v>134</v>
      </c>
      <c r="E109" s="224" t="s">
        <v>21</v>
      </c>
      <c r="F109" s="225" t="s">
        <v>871</v>
      </c>
      <c r="G109" s="222"/>
      <c r="H109" s="226">
        <v>0.65000000000000002</v>
      </c>
      <c r="I109" s="227"/>
      <c r="J109" s="222"/>
      <c r="K109" s="222"/>
      <c r="L109" s="228"/>
      <c r="M109" s="229"/>
      <c r="N109" s="230"/>
      <c r="O109" s="230"/>
      <c r="P109" s="230"/>
      <c r="Q109" s="230"/>
      <c r="R109" s="230"/>
      <c r="S109" s="230"/>
      <c r="T109" s="23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2" t="s">
        <v>134</v>
      </c>
      <c r="AU109" s="232" t="s">
        <v>84</v>
      </c>
      <c r="AV109" s="13" t="s">
        <v>84</v>
      </c>
      <c r="AW109" s="13" t="s">
        <v>34</v>
      </c>
      <c r="AX109" s="13" t="s">
        <v>74</v>
      </c>
      <c r="AY109" s="232" t="s">
        <v>126</v>
      </c>
    </row>
    <row r="110" s="2" customFormat="1" ht="24.15" customHeight="1">
      <c r="A110" s="40"/>
      <c r="B110" s="41"/>
      <c r="C110" s="207" t="s">
        <v>163</v>
      </c>
      <c r="D110" s="207" t="s">
        <v>128</v>
      </c>
      <c r="E110" s="208" t="s">
        <v>288</v>
      </c>
      <c r="F110" s="209" t="s">
        <v>872</v>
      </c>
      <c r="G110" s="210" t="s">
        <v>131</v>
      </c>
      <c r="H110" s="211">
        <v>13</v>
      </c>
      <c r="I110" s="212"/>
      <c r="J110" s="213">
        <f>ROUND(I110*H110,2)</f>
        <v>0</v>
      </c>
      <c r="K110" s="214"/>
      <c r="L110" s="46"/>
      <c r="M110" s="215" t="s">
        <v>21</v>
      </c>
      <c r="N110" s="216" t="s">
        <v>45</v>
      </c>
      <c r="O110" s="86"/>
      <c r="P110" s="217">
        <f>O110*H110</f>
        <v>0</v>
      </c>
      <c r="Q110" s="217">
        <v>0</v>
      </c>
      <c r="R110" s="217">
        <f>Q110*H110</f>
        <v>0</v>
      </c>
      <c r="S110" s="217">
        <v>0</v>
      </c>
      <c r="T110" s="218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9" t="s">
        <v>132</v>
      </c>
      <c r="AT110" s="219" t="s">
        <v>128</v>
      </c>
      <c r="AU110" s="219" t="s">
        <v>84</v>
      </c>
      <c r="AY110" s="19" t="s">
        <v>126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19" t="s">
        <v>82</v>
      </c>
      <c r="BK110" s="220">
        <f>ROUND(I110*H110,2)</f>
        <v>0</v>
      </c>
      <c r="BL110" s="19" t="s">
        <v>132</v>
      </c>
      <c r="BM110" s="219" t="s">
        <v>873</v>
      </c>
    </row>
    <row r="111" s="13" customFormat="1">
      <c r="A111" s="13"/>
      <c r="B111" s="221"/>
      <c r="C111" s="222"/>
      <c r="D111" s="223" t="s">
        <v>134</v>
      </c>
      <c r="E111" s="224" t="s">
        <v>21</v>
      </c>
      <c r="F111" s="225" t="s">
        <v>874</v>
      </c>
      <c r="G111" s="222"/>
      <c r="H111" s="226">
        <v>13</v>
      </c>
      <c r="I111" s="227"/>
      <c r="J111" s="222"/>
      <c r="K111" s="222"/>
      <c r="L111" s="228"/>
      <c r="M111" s="229"/>
      <c r="N111" s="230"/>
      <c r="O111" s="230"/>
      <c r="P111" s="230"/>
      <c r="Q111" s="230"/>
      <c r="R111" s="230"/>
      <c r="S111" s="230"/>
      <c r="T111" s="23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2" t="s">
        <v>134</v>
      </c>
      <c r="AU111" s="232" t="s">
        <v>84</v>
      </c>
      <c r="AV111" s="13" t="s">
        <v>84</v>
      </c>
      <c r="AW111" s="13" t="s">
        <v>34</v>
      </c>
      <c r="AX111" s="13" t="s">
        <v>74</v>
      </c>
      <c r="AY111" s="232" t="s">
        <v>126</v>
      </c>
    </row>
    <row r="112" s="2" customFormat="1" ht="24.15" customHeight="1">
      <c r="A112" s="40"/>
      <c r="B112" s="41"/>
      <c r="C112" s="207" t="s">
        <v>167</v>
      </c>
      <c r="D112" s="207" t="s">
        <v>128</v>
      </c>
      <c r="E112" s="208" t="s">
        <v>875</v>
      </c>
      <c r="F112" s="209" t="s">
        <v>876</v>
      </c>
      <c r="G112" s="210" t="s">
        <v>192</v>
      </c>
      <c r="H112" s="211">
        <v>25.690000000000001</v>
      </c>
      <c r="I112" s="212"/>
      <c r="J112" s="213">
        <f>ROUND(I112*H112,2)</f>
        <v>0</v>
      </c>
      <c r="K112" s="214"/>
      <c r="L112" s="46"/>
      <c r="M112" s="215" t="s">
        <v>21</v>
      </c>
      <c r="N112" s="216" t="s">
        <v>45</v>
      </c>
      <c r="O112" s="86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9" t="s">
        <v>475</v>
      </c>
      <c r="AT112" s="219" t="s">
        <v>128</v>
      </c>
      <c r="AU112" s="219" t="s">
        <v>84</v>
      </c>
      <c r="AY112" s="19" t="s">
        <v>126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19" t="s">
        <v>82</v>
      </c>
      <c r="BK112" s="220">
        <f>ROUND(I112*H112,2)</f>
        <v>0</v>
      </c>
      <c r="BL112" s="19" t="s">
        <v>475</v>
      </c>
      <c r="BM112" s="219" t="s">
        <v>877</v>
      </c>
    </row>
    <row r="113" s="13" customFormat="1">
      <c r="A113" s="13"/>
      <c r="B113" s="221"/>
      <c r="C113" s="222"/>
      <c r="D113" s="223" t="s">
        <v>134</v>
      </c>
      <c r="E113" s="224" t="s">
        <v>21</v>
      </c>
      <c r="F113" s="225" t="s">
        <v>878</v>
      </c>
      <c r="G113" s="222"/>
      <c r="H113" s="226">
        <v>22.539999999999999</v>
      </c>
      <c r="I113" s="227"/>
      <c r="J113" s="222"/>
      <c r="K113" s="222"/>
      <c r="L113" s="228"/>
      <c r="M113" s="229"/>
      <c r="N113" s="230"/>
      <c r="O113" s="230"/>
      <c r="P113" s="230"/>
      <c r="Q113" s="230"/>
      <c r="R113" s="230"/>
      <c r="S113" s="230"/>
      <c r="T113" s="23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2" t="s">
        <v>134</v>
      </c>
      <c r="AU113" s="232" t="s">
        <v>84</v>
      </c>
      <c r="AV113" s="13" t="s">
        <v>84</v>
      </c>
      <c r="AW113" s="13" t="s">
        <v>34</v>
      </c>
      <c r="AX113" s="13" t="s">
        <v>74</v>
      </c>
      <c r="AY113" s="232" t="s">
        <v>126</v>
      </c>
    </row>
    <row r="114" s="13" customFormat="1">
      <c r="A114" s="13"/>
      <c r="B114" s="221"/>
      <c r="C114" s="222"/>
      <c r="D114" s="223" t="s">
        <v>134</v>
      </c>
      <c r="E114" s="224" t="s">
        <v>21</v>
      </c>
      <c r="F114" s="225" t="s">
        <v>879</v>
      </c>
      <c r="G114" s="222"/>
      <c r="H114" s="226">
        <v>3.1499999999999999</v>
      </c>
      <c r="I114" s="227"/>
      <c r="J114" s="222"/>
      <c r="K114" s="222"/>
      <c r="L114" s="228"/>
      <c r="M114" s="229"/>
      <c r="N114" s="230"/>
      <c r="O114" s="230"/>
      <c r="P114" s="230"/>
      <c r="Q114" s="230"/>
      <c r="R114" s="230"/>
      <c r="S114" s="230"/>
      <c r="T114" s="23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2" t="s">
        <v>134</v>
      </c>
      <c r="AU114" s="232" t="s">
        <v>84</v>
      </c>
      <c r="AV114" s="13" t="s">
        <v>84</v>
      </c>
      <c r="AW114" s="13" t="s">
        <v>34</v>
      </c>
      <c r="AX114" s="13" t="s">
        <v>74</v>
      </c>
      <c r="AY114" s="232" t="s">
        <v>126</v>
      </c>
    </row>
    <row r="115" s="2" customFormat="1" ht="33" customHeight="1">
      <c r="A115" s="40"/>
      <c r="B115" s="41"/>
      <c r="C115" s="207" t="s">
        <v>174</v>
      </c>
      <c r="D115" s="207" t="s">
        <v>128</v>
      </c>
      <c r="E115" s="208" t="s">
        <v>880</v>
      </c>
      <c r="F115" s="209" t="s">
        <v>881</v>
      </c>
      <c r="G115" s="210" t="s">
        <v>192</v>
      </c>
      <c r="H115" s="211">
        <v>436.73000000000002</v>
      </c>
      <c r="I115" s="212"/>
      <c r="J115" s="213">
        <f>ROUND(I115*H115,2)</f>
        <v>0</v>
      </c>
      <c r="K115" s="214"/>
      <c r="L115" s="46"/>
      <c r="M115" s="215" t="s">
        <v>21</v>
      </c>
      <c r="N115" s="216" t="s">
        <v>45</v>
      </c>
      <c r="O115" s="86"/>
      <c r="P115" s="217">
        <f>O115*H115</f>
        <v>0</v>
      </c>
      <c r="Q115" s="217">
        <v>0</v>
      </c>
      <c r="R115" s="217">
        <f>Q115*H115</f>
        <v>0</v>
      </c>
      <c r="S115" s="217">
        <v>0</v>
      </c>
      <c r="T115" s="218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9" t="s">
        <v>475</v>
      </c>
      <c r="AT115" s="219" t="s">
        <v>128</v>
      </c>
      <c r="AU115" s="219" t="s">
        <v>84</v>
      </c>
      <c r="AY115" s="19" t="s">
        <v>126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19" t="s">
        <v>82</v>
      </c>
      <c r="BK115" s="220">
        <f>ROUND(I115*H115,2)</f>
        <v>0</v>
      </c>
      <c r="BL115" s="19" t="s">
        <v>475</v>
      </c>
      <c r="BM115" s="219" t="s">
        <v>882</v>
      </c>
    </row>
    <row r="116" s="13" customFormat="1">
      <c r="A116" s="13"/>
      <c r="B116" s="221"/>
      <c r="C116" s="222"/>
      <c r="D116" s="223" t="s">
        <v>134</v>
      </c>
      <c r="E116" s="224" t="s">
        <v>21</v>
      </c>
      <c r="F116" s="225" t="s">
        <v>883</v>
      </c>
      <c r="G116" s="222"/>
      <c r="H116" s="226">
        <v>436.73000000000002</v>
      </c>
      <c r="I116" s="227"/>
      <c r="J116" s="222"/>
      <c r="K116" s="222"/>
      <c r="L116" s="228"/>
      <c r="M116" s="229"/>
      <c r="N116" s="230"/>
      <c r="O116" s="230"/>
      <c r="P116" s="230"/>
      <c r="Q116" s="230"/>
      <c r="R116" s="230"/>
      <c r="S116" s="230"/>
      <c r="T116" s="23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2" t="s">
        <v>134</v>
      </c>
      <c r="AU116" s="232" t="s">
        <v>84</v>
      </c>
      <c r="AV116" s="13" t="s">
        <v>84</v>
      </c>
      <c r="AW116" s="13" t="s">
        <v>34</v>
      </c>
      <c r="AX116" s="13" t="s">
        <v>82</v>
      </c>
      <c r="AY116" s="232" t="s">
        <v>126</v>
      </c>
    </row>
    <row r="117" s="2" customFormat="1" ht="24.15" customHeight="1">
      <c r="A117" s="40"/>
      <c r="B117" s="41"/>
      <c r="C117" s="207" t="s">
        <v>178</v>
      </c>
      <c r="D117" s="207" t="s">
        <v>128</v>
      </c>
      <c r="E117" s="208" t="s">
        <v>282</v>
      </c>
      <c r="F117" s="209" t="s">
        <v>283</v>
      </c>
      <c r="G117" s="210" t="s">
        <v>284</v>
      </c>
      <c r="H117" s="211">
        <v>46.241999999999997</v>
      </c>
      <c r="I117" s="212"/>
      <c r="J117" s="213">
        <f>ROUND(I117*H117,2)</f>
        <v>0</v>
      </c>
      <c r="K117" s="214"/>
      <c r="L117" s="46"/>
      <c r="M117" s="215" t="s">
        <v>21</v>
      </c>
      <c r="N117" s="216" t="s">
        <v>45</v>
      </c>
      <c r="O117" s="86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9" t="s">
        <v>132</v>
      </c>
      <c r="AT117" s="219" t="s">
        <v>128</v>
      </c>
      <c r="AU117" s="219" t="s">
        <v>84</v>
      </c>
      <c r="AY117" s="19" t="s">
        <v>126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19" t="s">
        <v>82</v>
      </c>
      <c r="BK117" s="220">
        <f>ROUND(I117*H117,2)</f>
        <v>0</v>
      </c>
      <c r="BL117" s="19" t="s">
        <v>132</v>
      </c>
      <c r="BM117" s="219" t="s">
        <v>884</v>
      </c>
    </row>
    <row r="118" s="13" customFormat="1">
      <c r="A118" s="13"/>
      <c r="B118" s="221"/>
      <c r="C118" s="222"/>
      <c r="D118" s="223" t="s">
        <v>134</v>
      </c>
      <c r="E118" s="224" t="s">
        <v>21</v>
      </c>
      <c r="F118" s="225" t="s">
        <v>885</v>
      </c>
      <c r="G118" s="222"/>
      <c r="H118" s="226">
        <v>46.241999999999997</v>
      </c>
      <c r="I118" s="227"/>
      <c r="J118" s="222"/>
      <c r="K118" s="222"/>
      <c r="L118" s="228"/>
      <c r="M118" s="229"/>
      <c r="N118" s="230"/>
      <c r="O118" s="230"/>
      <c r="P118" s="230"/>
      <c r="Q118" s="230"/>
      <c r="R118" s="230"/>
      <c r="S118" s="230"/>
      <c r="T118" s="23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2" t="s">
        <v>134</v>
      </c>
      <c r="AU118" s="232" t="s">
        <v>84</v>
      </c>
      <c r="AV118" s="13" t="s">
        <v>84</v>
      </c>
      <c r="AW118" s="13" t="s">
        <v>34</v>
      </c>
      <c r="AX118" s="13" t="s">
        <v>82</v>
      </c>
      <c r="AY118" s="232" t="s">
        <v>126</v>
      </c>
    </row>
    <row r="119" s="12" customFormat="1" ht="22.8" customHeight="1">
      <c r="A119" s="12"/>
      <c r="B119" s="191"/>
      <c r="C119" s="192"/>
      <c r="D119" s="193" t="s">
        <v>73</v>
      </c>
      <c r="E119" s="205" t="s">
        <v>167</v>
      </c>
      <c r="F119" s="205" t="s">
        <v>600</v>
      </c>
      <c r="G119" s="192"/>
      <c r="H119" s="192"/>
      <c r="I119" s="195"/>
      <c r="J119" s="206">
        <f>BK119</f>
        <v>0</v>
      </c>
      <c r="K119" s="192"/>
      <c r="L119" s="197"/>
      <c r="M119" s="198"/>
      <c r="N119" s="199"/>
      <c r="O119" s="199"/>
      <c r="P119" s="200">
        <f>P120+P121+P122</f>
        <v>0</v>
      </c>
      <c r="Q119" s="199"/>
      <c r="R119" s="200">
        <f>R120+R121+R122</f>
        <v>0</v>
      </c>
      <c r="S119" s="199"/>
      <c r="T119" s="201">
        <f>T120+T121+T122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2" t="s">
        <v>82</v>
      </c>
      <c r="AT119" s="203" t="s">
        <v>73</v>
      </c>
      <c r="AU119" s="203" t="s">
        <v>82</v>
      </c>
      <c r="AY119" s="202" t="s">
        <v>126</v>
      </c>
      <c r="BK119" s="204">
        <f>BK120+BK121+BK122</f>
        <v>0</v>
      </c>
    </row>
    <row r="120" s="2" customFormat="1" ht="16.5" customHeight="1">
      <c r="A120" s="40"/>
      <c r="B120" s="41"/>
      <c r="C120" s="207" t="s">
        <v>183</v>
      </c>
      <c r="D120" s="207" t="s">
        <v>128</v>
      </c>
      <c r="E120" s="208" t="s">
        <v>744</v>
      </c>
      <c r="F120" s="209" t="s">
        <v>745</v>
      </c>
      <c r="G120" s="210" t="s">
        <v>186</v>
      </c>
      <c r="H120" s="211">
        <v>340</v>
      </c>
      <c r="I120" s="212"/>
      <c r="J120" s="213">
        <f>ROUND(I120*H120,2)</f>
        <v>0</v>
      </c>
      <c r="K120" s="214"/>
      <c r="L120" s="46"/>
      <c r="M120" s="215" t="s">
        <v>21</v>
      </c>
      <c r="N120" s="216" t="s">
        <v>45</v>
      </c>
      <c r="O120" s="86"/>
      <c r="P120" s="217">
        <f>O120*H120</f>
        <v>0</v>
      </c>
      <c r="Q120" s="217">
        <v>0</v>
      </c>
      <c r="R120" s="217">
        <f>Q120*H120</f>
        <v>0</v>
      </c>
      <c r="S120" s="217">
        <v>0</v>
      </c>
      <c r="T120" s="218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19" t="s">
        <v>132</v>
      </c>
      <c r="AT120" s="219" t="s">
        <v>128</v>
      </c>
      <c r="AU120" s="219" t="s">
        <v>84</v>
      </c>
      <c r="AY120" s="19" t="s">
        <v>126</v>
      </c>
      <c r="BE120" s="220">
        <f>IF(N120="základní",J120,0)</f>
        <v>0</v>
      </c>
      <c r="BF120" s="220">
        <f>IF(N120="snížená",J120,0)</f>
        <v>0</v>
      </c>
      <c r="BG120" s="220">
        <f>IF(N120="zákl. přenesená",J120,0)</f>
        <v>0</v>
      </c>
      <c r="BH120" s="220">
        <f>IF(N120="sníž. přenesená",J120,0)</f>
        <v>0</v>
      </c>
      <c r="BI120" s="220">
        <f>IF(N120="nulová",J120,0)</f>
        <v>0</v>
      </c>
      <c r="BJ120" s="19" t="s">
        <v>82</v>
      </c>
      <c r="BK120" s="220">
        <f>ROUND(I120*H120,2)</f>
        <v>0</v>
      </c>
      <c r="BL120" s="19" t="s">
        <v>132</v>
      </c>
      <c r="BM120" s="219" t="s">
        <v>886</v>
      </c>
    </row>
    <row r="121" s="13" customFormat="1">
      <c r="A121" s="13"/>
      <c r="B121" s="221"/>
      <c r="C121" s="222"/>
      <c r="D121" s="223" t="s">
        <v>134</v>
      </c>
      <c r="E121" s="224" t="s">
        <v>21</v>
      </c>
      <c r="F121" s="225" t="s">
        <v>887</v>
      </c>
      <c r="G121" s="222"/>
      <c r="H121" s="226">
        <v>340</v>
      </c>
      <c r="I121" s="227"/>
      <c r="J121" s="222"/>
      <c r="K121" s="222"/>
      <c r="L121" s="228"/>
      <c r="M121" s="229"/>
      <c r="N121" s="230"/>
      <c r="O121" s="230"/>
      <c r="P121" s="230"/>
      <c r="Q121" s="230"/>
      <c r="R121" s="230"/>
      <c r="S121" s="230"/>
      <c r="T121" s="23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2" t="s">
        <v>134</v>
      </c>
      <c r="AU121" s="232" t="s">
        <v>84</v>
      </c>
      <c r="AV121" s="13" t="s">
        <v>84</v>
      </c>
      <c r="AW121" s="13" t="s">
        <v>34</v>
      </c>
      <c r="AX121" s="13" t="s">
        <v>82</v>
      </c>
      <c r="AY121" s="232" t="s">
        <v>126</v>
      </c>
    </row>
    <row r="122" s="12" customFormat="1" ht="20.88" customHeight="1">
      <c r="A122" s="12"/>
      <c r="B122" s="191"/>
      <c r="C122" s="192"/>
      <c r="D122" s="193" t="s">
        <v>73</v>
      </c>
      <c r="E122" s="205" t="s">
        <v>637</v>
      </c>
      <c r="F122" s="205" t="s">
        <v>827</v>
      </c>
      <c r="G122" s="192"/>
      <c r="H122" s="192"/>
      <c r="I122" s="195"/>
      <c r="J122" s="206">
        <f>BK122</f>
        <v>0</v>
      </c>
      <c r="K122" s="192"/>
      <c r="L122" s="197"/>
      <c r="M122" s="198"/>
      <c r="N122" s="199"/>
      <c r="O122" s="199"/>
      <c r="P122" s="200">
        <f>SUM(P123:P139)</f>
        <v>0</v>
      </c>
      <c r="Q122" s="199"/>
      <c r="R122" s="200">
        <f>SUM(R123:R139)</f>
        <v>0</v>
      </c>
      <c r="S122" s="199"/>
      <c r="T122" s="201">
        <f>SUM(T123:T139)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2" t="s">
        <v>82</v>
      </c>
      <c r="AT122" s="203" t="s">
        <v>73</v>
      </c>
      <c r="AU122" s="203" t="s">
        <v>84</v>
      </c>
      <c r="AY122" s="202" t="s">
        <v>126</v>
      </c>
      <c r="BK122" s="204">
        <f>SUM(BK123:BK139)</f>
        <v>0</v>
      </c>
    </row>
    <row r="123" s="2" customFormat="1" ht="24.15" customHeight="1">
      <c r="A123" s="40"/>
      <c r="B123" s="41"/>
      <c r="C123" s="207" t="s">
        <v>189</v>
      </c>
      <c r="D123" s="207" t="s">
        <v>128</v>
      </c>
      <c r="E123" s="208" t="s">
        <v>888</v>
      </c>
      <c r="F123" s="209" t="s">
        <v>889</v>
      </c>
      <c r="G123" s="210" t="s">
        <v>890</v>
      </c>
      <c r="H123" s="211">
        <v>60</v>
      </c>
      <c r="I123" s="212"/>
      <c r="J123" s="213">
        <f>ROUND(I123*H123,2)</f>
        <v>0</v>
      </c>
      <c r="K123" s="214"/>
      <c r="L123" s="46"/>
      <c r="M123" s="215" t="s">
        <v>21</v>
      </c>
      <c r="N123" s="216" t="s">
        <v>45</v>
      </c>
      <c r="O123" s="86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9" t="s">
        <v>132</v>
      </c>
      <c r="AT123" s="219" t="s">
        <v>128</v>
      </c>
      <c r="AU123" s="219" t="s">
        <v>140</v>
      </c>
      <c r="AY123" s="19" t="s">
        <v>126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19" t="s">
        <v>82</v>
      </c>
      <c r="BK123" s="220">
        <f>ROUND(I123*H123,2)</f>
        <v>0</v>
      </c>
      <c r="BL123" s="19" t="s">
        <v>132</v>
      </c>
      <c r="BM123" s="219" t="s">
        <v>891</v>
      </c>
    </row>
    <row r="124" s="2" customFormat="1">
      <c r="A124" s="40"/>
      <c r="B124" s="41"/>
      <c r="C124" s="42"/>
      <c r="D124" s="223" t="s">
        <v>171</v>
      </c>
      <c r="E124" s="42"/>
      <c r="F124" s="233" t="s">
        <v>892</v>
      </c>
      <c r="G124" s="42"/>
      <c r="H124" s="42"/>
      <c r="I124" s="234"/>
      <c r="J124" s="42"/>
      <c r="K124" s="42"/>
      <c r="L124" s="46"/>
      <c r="M124" s="235"/>
      <c r="N124" s="236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171</v>
      </c>
      <c r="AU124" s="19" t="s">
        <v>140</v>
      </c>
    </row>
    <row r="125" s="2" customFormat="1" ht="24.15" customHeight="1">
      <c r="A125" s="40"/>
      <c r="B125" s="41"/>
      <c r="C125" s="207" t="s">
        <v>198</v>
      </c>
      <c r="D125" s="207" t="s">
        <v>128</v>
      </c>
      <c r="E125" s="208" t="s">
        <v>893</v>
      </c>
      <c r="F125" s="209" t="s">
        <v>894</v>
      </c>
      <c r="G125" s="210" t="s">
        <v>890</v>
      </c>
      <c r="H125" s="211">
        <v>60</v>
      </c>
      <c r="I125" s="212"/>
      <c r="J125" s="213">
        <f>ROUND(I125*H125,2)</f>
        <v>0</v>
      </c>
      <c r="K125" s="214"/>
      <c r="L125" s="46"/>
      <c r="M125" s="215" t="s">
        <v>21</v>
      </c>
      <c r="N125" s="216" t="s">
        <v>45</v>
      </c>
      <c r="O125" s="86"/>
      <c r="P125" s="217">
        <f>O125*H125</f>
        <v>0</v>
      </c>
      <c r="Q125" s="217">
        <v>0</v>
      </c>
      <c r="R125" s="217">
        <f>Q125*H125</f>
        <v>0</v>
      </c>
      <c r="S125" s="217">
        <v>0</v>
      </c>
      <c r="T125" s="218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9" t="s">
        <v>132</v>
      </c>
      <c r="AT125" s="219" t="s">
        <v>128</v>
      </c>
      <c r="AU125" s="219" t="s">
        <v>140</v>
      </c>
      <c r="AY125" s="19" t="s">
        <v>126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9" t="s">
        <v>82</v>
      </c>
      <c r="BK125" s="220">
        <f>ROUND(I125*H125,2)</f>
        <v>0</v>
      </c>
      <c r="BL125" s="19" t="s">
        <v>132</v>
      </c>
      <c r="BM125" s="219" t="s">
        <v>895</v>
      </c>
    </row>
    <row r="126" s="2" customFormat="1">
      <c r="A126" s="40"/>
      <c r="B126" s="41"/>
      <c r="C126" s="42"/>
      <c r="D126" s="223" t="s">
        <v>171</v>
      </c>
      <c r="E126" s="42"/>
      <c r="F126" s="233" t="s">
        <v>892</v>
      </c>
      <c r="G126" s="42"/>
      <c r="H126" s="42"/>
      <c r="I126" s="234"/>
      <c r="J126" s="42"/>
      <c r="K126" s="42"/>
      <c r="L126" s="46"/>
      <c r="M126" s="235"/>
      <c r="N126" s="236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171</v>
      </c>
      <c r="AU126" s="19" t="s">
        <v>140</v>
      </c>
    </row>
    <row r="127" s="2" customFormat="1" ht="16.5" customHeight="1">
      <c r="A127" s="40"/>
      <c r="B127" s="41"/>
      <c r="C127" s="207" t="s">
        <v>8</v>
      </c>
      <c r="D127" s="207" t="s">
        <v>128</v>
      </c>
      <c r="E127" s="208" t="s">
        <v>896</v>
      </c>
      <c r="F127" s="209" t="s">
        <v>897</v>
      </c>
      <c r="G127" s="210" t="s">
        <v>284</v>
      </c>
      <c r="H127" s="211">
        <v>7</v>
      </c>
      <c r="I127" s="212"/>
      <c r="J127" s="213">
        <f>ROUND(I127*H127,2)</f>
        <v>0</v>
      </c>
      <c r="K127" s="214"/>
      <c r="L127" s="46"/>
      <c r="M127" s="215" t="s">
        <v>21</v>
      </c>
      <c r="N127" s="216" t="s">
        <v>45</v>
      </c>
      <c r="O127" s="86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9" t="s">
        <v>475</v>
      </c>
      <c r="AT127" s="219" t="s">
        <v>128</v>
      </c>
      <c r="AU127" s="219" t="s">
        <v>140</v>
      </c>
      <c r="AY127" s="19" t="s">
        <v>126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9" t="s">
        <v>82</v>
      </c>
      <c r="BK127" s="220">
        <f>ROUND(I127*H127,2)</f>
        <v>0</v>
      </c>
      <c r="BL127" s="19" t="s">
        <v>475</v>
      </c>
      <c r="BM127" s="219" t="s">
        <v>898</v>
      </c>
    </row>
    <row r="128" s="2" customFormat="1">
      <c r="A128" s="40"/>
      <c r="B128" s="41"/>
      <c r="C128" s="42"/>
      <c r="D128" s="223" t="s">
        <v>171</v>
      </c>
      <c r="E128" s="42"/>
      <c r="F128" s="233" t="s">
        <v>899</v>
      </c>
      <c r="G128" s="42"/>
      <c r="H128" s="42"/>
      <c r="I128" s="234"/>
      <c r="J128" s="42"/>
      <c r="K128" s="42"/>
      <c r="L128" s="46"/>
      <c r="M128" s="235"/>
      <c r="N128" s="236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171</v>
      </c>
      <c r="AU128" s="19" t="s">
        <v>140</v>
      </c>
    </row>
    <row r="129" s="14" customFormat="1">
      <c r="A129" s="14"/>
      <c r="B129" s="237"/>
      <c r="C129" s="238"/>
      <c r="D129" s="223" t="s">
        <v>134</v>
      </c>
      <c r="E129" s="239" t="s">
        <v>21</v>
      </c>
      <c r="F129" s="240" t="s">
        <v>792</v>
      </c>
      <c r="G129" s="238"/>
      <c r="H129" s="239" t="s">
        <v>21</v>
      </c>
      <c r="I129" s="241"/>
      <c r="J129" s="238"/>
      <c r="K129" s="238"/>
      <c r="L129" s="242"/>
      <c r="M129" s="243"/>
      <c r="N129" s="244"/>
      <c r="O129" s="244"/>
      <c r="P129" s="244"/>
      <c r="Q129" s="244"/>
      <c r="R129" s="244"/>
      <c r="S129" s="244"/>
      <c r="T129" s="24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6" t="s">
        <v>134</v>
      </c>
      <c r="AU129" s="246" t="s">
        <v>140</v>
      </c>
      <c r="AV129" s="14" t="s">
        <v>82</v>
      </c>
      <c r="AW129" s="14" t="s">
        <v>34</v>
      </c>
      <c r="AX129" s="14" t="s">
        <v>74</v>
      </c>
      <c r="AY129" s="246" t="s">
        <v>126</v>
      </c>
    </row>
    <row r="130" s="13" customFormat="1">
      <c r="A130" s="13"/>
      <c r="B130" s="221"/>
      <c r="C130" s="222"/>
      <c r="D130" s="223" t="s">
        <v>134</v>
      </c>
      <c r="E130" s="224" t="s">
        <v>21</v>
      </c>
      <c r="F130" s="225" t="s">
        <v>153</v>
      </c>
      <c r="G130" s="222"/>
      <c r="H130" s="226">
        <v>6</v>
      </c>
      <c r="I130" s="227"/>
      <c r="J130" s="222"/>
      <c r="K130" s="222"/>
      <c r="L130" s="228"/>
      <c r="M130" s="229"/>
      <c r="N130" s="230"/>
      <c r="O130" s="230"/>
      <c r="P130" s="230"/>
      <c r="Q130" s="230"/>
      <c r="R130" s="230"/>
      <c r="S130" s="230"/>
      <c r="T130" s="23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2" t="s">
        <v>134</v>
      </c>
      <c r="AU130" s="232" t="s">
        <v>140</v>
      </c>
      <c r="AV130" s="13" t="s">
        <v>84</v>
      </c>
      <c r="AW130" s="13" t="s">
        <v>34</v>
      </c>
      <c r="AX130" s="13" t="s">
        <v>74</v>
      </c>
      <c r="AY130" s="232" t="s">
        <v>126</v>
      </c>
    </row>
    <row r="131" s="14" customFormat="1">
      <c r="A131" s="14"/>
      <c r="B131" s="237"/>
      <c r="C131" s="238"/>
      <c r="D131" s="223" t="s">
        <v>134</v>
      </c>
      <c r="E131" s="239" t="s">
        <v>21</v>
      </c>
      <c r="F131" s="240" t="s">
        <v>900</v>
      </c>
      <c r="G131" s="238"/>
      <c r="H131" s="239" t="s">
        <v>21</v>
      </c>
      <c r="I131" s="241"/>
      <c r="J131" s="238"/>
      <c r="K131" s="238"/>
      <c r="L131" s="242"/>
      <c r="M131" s="243"/>
      <c r="N131" s="244"/>
      <c r="O131" s="244"/>
      <c r="P131" s="244"/>
      <c r="Q131" s="244"/>
      <c r="R131" s="244"/>
      <c r="S131" s="244"/>
      <c r="T131" s="24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6" t="s">
        <v>134</v>
      </c>
      <c r="AU131" s="246" t="s">
        <v>140</v>
      </c>
      <c r="AV131" s="14" t="s">
        <v>82</v>
      </c>
      <c r="AW131" s="14" t="s">
        <v>34</v>
      </c>
      <c r="AX131" s="14" t="s">
        <v>74</v>
      </c>
      <c r="AY131" s="246" t="s">
        <v>126</v>
      </c>
    </row>
    <row r="132" s="13" customFormat="1">
      <c r="A132" s="13"/>
      <c r="B132" s="221"/>
      <c r="C132" s="222"/>
      <c r="D132" s="223" t="s">
        <v>134</v>
      </c>
      <c r="E132" s="224" t="s">
        <v>21</v>
      </c>
      <c r="F132" s="225" t="s">
        <v>82</v>
      </c>
      <c r="G132" s="222"/>
      <c r="H132" s="226">
        <v>1</v>
      </c>
      <c r="I132" s="227"/>
      <c r="J132" s="222"/>
      <c r="K132" s="222"/>
      <c r="L132" s="228"/>
      <c r="M132" s="229"/>
      <c r="N132" s="230"/>
      <c r="O132" s="230"/>
      <c r="P132" s="230"/>
      <c r="Q132" s="230"/>
      <c r="R132" s="230"/>
      <c r="S132" s="230"/>
      <c r="T132" s="23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2" t="s">
        <v>134</v>
      </c>
      <c r="AU132" s="232" t="s">
        <v>140</v>
      </c>
      <c r="AV132" s="13" t="s">
        <v>84</v>
      </c>
      <c r="AW132" s="13" t="s">
        <v>34</v>
      </c>
      <c r="AX132" s="13" t="s">
        <v>74</v>
      </c>
      <c r="AY132" s="232" t="s">
        <v>126</v>
      </c>
    </row>
    <row r="133" s="2" customFormat="1" ht="24.15" customHeight="1">
      <c r="A133" s="40"/>
      <c r="B133" s="41"/>
      <c r="C133" s="207" t="s">
        <v>210</v>
      </c>
      <c r="D133" s="207" t="s">
        <v>128</v>
      </c>
      <c r="E133" s="208" t="s">
        <v>901</v>
      </c>
      <c r="F133" s="209" t="s">
        <v>902</v>
      </c>
      <c r="G133" s="210" t="s">
        <v>284</v>
      </c>
      <c r="H133" s="211">
        <v>35</v>
      </c>
      <c r="I133" s="212"/>
      <c r="J133" s="213">
        <f>ROUND(I133*H133,2)</f>
        <v>0</v>
      </c>
      <c r="K133" s="214"/>
      <c r="L133" s="46"/>
      <c r="M133" s="215" t="s">
        <v>21</v>
      </c>
      <c r="N133" s="216" t="s">
        <v>45</v>
      </c>
      <c r="O133" s="86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9" t="s">
        <v>475</v>
      </c>
      <c r="AT133" s="219" t="s">
        <v>128</v>
      </c>
      <c r="AU133" s="219" t="s">
        <v>140</v>
      </c>
      <c r="AY133" s="19" t="s">
        <v>126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9" t="s">
        <v>82</v>
      </c>
      <c r="BK133" s="220">
        <f>ROUND(I133*H133,2)</f>
        <v>0</v>
      </c>
      <c r="BL133" s="19" t="s">
        <v>475</v>
      </c>
      <c r="BM133" s="219" t="s">
        <v>903</v>
      </c>
    </row>
    <row r="134" s="13" customFormat="1">
      <c r="A134" s="13"/>
      <c r="B134" s="221"/>
      <c r="C134" s="222"/>
      <c r="D134" s="223" t="s">
        <v>134</v>
      </c>
      <c r="E134" s="224" t="s">
        <v>21</v>
      </c>
      <c r="F134" s="225" t="s">
        <v>904</v>
      </c>
      <c r="G134" s="222"/>
      <c r="H134" s="226">
        <v>35</v>
      </c>
      <c r="I134" s="227"/>
      <c r="J134" s="222"/>
      <c r="K134" s="222"/>
      <c r="L134" s="228"/>
      <c r="M134" s="229"/>
      <c r="N134" s="230"/>
      <c r="O134" s="230"/>
      <c r="P134" s="230"/>
      <c r="Q134" s="230"/>
      <c r="R134" s="230"/>
      <c r="S134" s="230"/>
      <c r="T134" s="23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2" t="s">
        <v>134</v>
      </c>
      <c r="AU134" s="232" t="s">
        <v>140</v>
      </c>
      <c r="AV134" s="13" t="s">
        <v>84</v>
      </c>
      <c r="AW134" s="13" t="s">
        <v>34</v>
      </c>
      <c r="AX134" s="13" t="s">
        <v>74</v>
      </c>
      <c r="AY134" s="232" t="s">
        <v>126</v>
      </c>
    </row>
    <row r="135" s="2" customFormat="1" ht="24.15" customHeight="1">
      <c r="A135" s="40"/>
      <c r="B135" s="41"/>
      <c r="C135" s="207" t="s">
        <v>218</v>
      </c>
      <c r="D135" s="207" t="s">
        <v>128</v>
      </c>
      <c r="E135" s="208" t="s">
        <v>808</v>
      </c>
      <c r="F135" s="209" t="s">
        <v>809</v>
      </c>
      <c r="G135" s="210" t="s">
        <v>284</v>
      </c>
      <c r="H135" s="211">
        <v>6</v>
      </c>
      <c r="I135" s="212"/>
      <c r="J135" s="213">
        <f>ROUND(I135*H135,2)</f>
        <v>0</v>
      </c>
      <c r="K135" s="214"/>
      <c r="L135" s="46"/>
      <c r="M135" s="215" t="s">
        <v>21</v>
      </c>
      <c r="N135" s="216" t="s">
        <v>45</v>
      </c>
      <c r="O135" s="86"/>
      <c r="P135" s="217">
        <f>O135*H135</f>
        <v>0</v>
      </c>
      <c r="Q135" s="217">
        <v>0</v>
      </c>
      <c r="R135" s="217">
        <f>Q135*H135</f>
        <v>0</v>
      </c>
      <c r="S135" s="217">
        <v>0</v>
      </c>
      <c r="T135" s="218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9" t="s">
        <v>132</v>
      </c>
      <c r="AT135" s="219" t="s">
        <v>128</v>
      </c>
      <c r="AU135" s="219" t="s">
        <v>140</v>
      </c>
      <c r="AY135" s="19" t="s">
        <v>126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9" t="s">
        <v>82</v>
      </c>
      <c r="BK135" s="220">
        <f>ROUND(I135*H135,2)</f>
        <v>0</v>
      </c>
      <c r="BL135" s="19" t="s">
        <v>132</v>
      </c>
      <c r="BM135" s="219" t="s">
        <v>905</v>
      </c>
    </row>
    <row r="136" s="13" customFormat="1">
      <c r="A136" s="13"/>
      <c r="B136" s="221"/>
      <c r="C136" s="222"/>
      <c r="D136" s="223" t="s">
        <v>134</v>
      </c>
      <c r="E136" s="224" t="s">
        <v>21</v>
      </c>
      <c r="F136" s="225" t="s">
        <v>153</v>
      </c>
      <c r="G136" s="222"/>
      <c r="H136" s="226">
        <v>6</v>
      </c>
      <c r="I136" s="227"/>
      <c r="J136" s="222"/>
      <c r="K136" s="222"/>
      <c r="L136" s="228"/>
      <c r="M136" s="229"/>
      <c r="N136" s="230"/>
      <c r="O136" s="230"/>
      <c r="P136" s="230"/>
      <c r="Q136" s="230"/>
      <c r="R136" s="230"/>
      <c r="S136" s="230"/>
      <c r="T136" s="23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2" t="s">
        <v>134</v>
      </c>
      <c r="AU136" s="232" t="s">
        <v>140</v>
      </c>
      <c r="AV136" s="13" t="s">
        <v>84</v>
      </c>
      <c r="AW136" s="13" t="s">
        <v>34</v>
      </c>
      <c r="AX136" s="13" t="s">
        <v>82</v>
      </c>
      <c r="AY136" s="232" t="s">
        <v>126</v>
      </c>
    </row>
    <row r="137" s="2" customFormat="1" ht="16.5" customHeight="1">
      <c r="A137" s="40"/>
      <c r="B137" s="41"/>
      <c r="C137" s="207" t="s">
        <v>223</v>
      </c>
      <c r="D137" s="207" t="s">
        <v>128</v>
      </c>
      <c r="E137" s="208" t="s">
        <v>906</v>
      </c>
      <c r="F137" s="209" t="s">
        <v>907</v>
      </c>
      <c r="G137" s="210" t="s">
        <v>284</v>
      </c>
      <c r="H137" s="211">
        <v>42.723999999999997</v>
      </c>
      <c r="I137" s="212"/>
      <c r="J137" s="213">
        <f>ROUND(I137*H137,2)</f>
        <v>0</v>
      </c>
      <c r="K137" s="214"/>
      <c r="L137" s="46"/>
      <c r="M137" s="215" t="s">
        <v>21</v>
      </c>
      <c r="N137" s="216" t="s">
        <v>45</v>
      </c>
      <c r="O137" s="86"/>
      <c r="P137" s="217">
        <f>O137*H137</f>
        <v>0</v>
      </c>
      <c r="Q137" s="217">
        <v>0</v>
      </c>
      <c r="R137" s="217">
        <f>Q137*H137</f>
        <v>0</v>
      </c>
      <c r="S137" s="217">
        <v>0</v>
      </c>
      <c r="T137" s="218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9" t="s">
        <v>132</v>
      </c>
      <c r="AT137" s="219" t="s">
        <v>128</v>
      </c>
      <c r="AU137" s="219" t="s">
        <v>140</v>
      </c>
      <c r="AY137" s="19" t="s">
        <v>126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9" t="s">
        <v>82</v>
      </c>
      <c r="BK137" s="220">
        <f>ROUND(I137*H137,2)</f>
        <v>0</v>
      </c>
      <c r="BL137" s="19" t="s">
        <v>132</v>
      </c>
      <c r="BM137" s="219" t="s">
        <v>908</v>
      </c>
    </row>
    <row r="138" s="2" customFormat="1">
      <c r="A138" s="40"/>
      <c r="B138" s="41"/>
      <c r="C138" s="42"/>
      <c r="D138" s="223" t="s">
        <v>171</v>
      </c>
      <c r="E138" s="42"/>
      <c r="F138" s="233" t="s">
        <v>892</v>
      </c>
      <c r="G138" s="42"/>
      <c r="H138" s="42"/>
      <c r="I138" s="234"/>
      <c r="J138" s="42"/>
      <c r="K138" s="42"/>
      <c r="L138" s="46"/>
      <c r="M138" s="235"/>
      <c r="N138" s="236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171</v>
      </c>
      <c r="AU138" s="19" t="s">
        <v>140</v>
      </c>
    </row>
    <row r="139" s="13" customFormat="1">
      <c r="A139" s="13"/>
      <c r="B139" s="221"/>
      <c r="C139" s="222"/>
      <c r="D139" s="223" t="s">
        <v>134</v>
      </c>
      <c r="E139" s="224" t="s">
        <v>21</v>
      </c>
      <c r="F139" s="225" t="s">
        <v>909</v>
      </c>
      <c r="G139" s="222"/>
      <c r="H139" s="226">
        <v>42.723999999999997</v>
      </c>
      <c r="I139" s="227"/>
      <c r="J139" s="222"/>
      <c r="K139" s="222"/>
      <c r="L139" s="228"/>
      <c r="M139" s="229"/>
      <c r="N139" s="230"/>
      <c r="O139" s="230"/>
      <c r="P139" s="230"/>
      <c r="Q139" s="230"/>
      <c r="R139" s="230"/>
      <c r="S139" s="230"/>
      <c r="T139" s="23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2" t="s">
        <v>134</v>
      </c>
      <c r="AU139" s="232" t="s">
        <v>140</v>
      </c>
      <c r="AV139" s="13" t="s">
        <v>84</v>
      </c>
      <c r="AW139" s="13" t="s">
        <v>34</v>
      </c>
      <c r="AX139" s="13" t="s">
        <v>82</v>
      </c>
      <c r="AY139" s="232" t="s">
        <v>126</v>
      </c>
    </row>
    <row r="140" s="12" customFormat="1" ht="25.92" customHeight="1">
      <c r="A140" s="12"/>
      <c r="B140" s="191"/>
      <c r="C140" s="192"/>
      <c r="D140" s="193" t="s">
        <v>73</v>
      </c>
      <c r="E140" s="194" t="s">
        <v>910</v>
      </c>
      <c r="F140" s="194" t="s">
        <v>911</v>
      </c>
      <c r="G140" s="192"/>
      <c r="H140" s="192"/>
      <c r="I140" s="195"/>
      <c r="J140" s="196">
        <f>BK140</f>
        <v>0</v>
      </c>
      <c r="K140" s="192"/>
      <c r="L140" s="197"/>
      <c r="M140" s="198"/>
      <c r="N140" s="199"/>
      <c r="O140" s="199"/>
      <c r="P140" s="200">
        <f>P141+P144+P148+P151</f>
        <v>0</v>
      </c>
      <c r="Q140" s="199"/>
      <c r="R140" s="200">
        <f>R141+R144+R148+R151</f>
        <v>0.34000000000000002</v>
      </c>
      <c r="S140" s="199"/>
      <c r="T140" s="201">
        <f>T141+T144+T148+T151</f>
        <v>0.40600000000000003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2" t="s">
        <v>84</v>
      </c>
      <c r="AT140" s="203" t="s">
        <v>73</v>
      </c>
      <c r="AU140" s="203" t="s">
        <v>74</v>
      </c>
      <c r="AY140" s="202" t="s">
        <v>126</v>
      </c>
      <c r="BK140" s="204">
        <f>BK141+BK144+BK148+BK151</f>
        <v>0</v>
      </c>
    </row>
    <row r="141" s="12" customFormat="1" ht="22.8" customHeight="1">
      <c r="A141" s="12"/>
      <c r="B141" s="191"/>
      <c r="C141" s="192"/>
      <c r="D141" s="193" t="s">
        <v>73</v>
      </c>
      <c r="E141" s="205" t="s">
        <v>912</v>
      </c>
      <c r="F141" s="205" t="s">
        <v>913</v>
      </c>
      <c r="G141" s="192"/>
      <c r="H141" s="192"/>
      <c r="I141" s="195"/>
      <c r="J141" s="206">
        <f>BK141</f>
        <v>0</v>
      </c>
      <c r="K141" s="192"/>
      <c r="L141" s="197"/>
      <c r="M141" s="198"/>
      <c r="N141" s="199"/>
      <c r="O141" s="199"/>
      <c r="P141" s="200">
        <f>SUM(P142:P143)</f>
        <v>0</v>
      </c>
      <c r="Q141" s="199"/>
      <c r="R141" s="200">
        <f>SUM(R142:R143)</f>
        <v>0</v>
      </c>
      <c r="S141" s="199"/>
      <c r="T141" s="201">
        <f>SUM(T142:T143)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2" t="s">
        <v>84</v>
      </c>
      <c r="AT141" s="203" t="s">
        <v>73</v>
      </c>
      <c r="AU141" s="203" t="s">
        <v>82</v>
      </c>
      <c r="AY141" s="202" t="s">
        <v>126</v>
      </c>
      <c r="BK141" s="204">
        <f>SUM(BK142:BK143)</f>
        <v>0</v>
      </c>
    </row>
    <row r="142" s="2" customFormat="1" ht="24.15" customHeight="1">
      <c r="A142" s="40"/>
      <c r="B142" s="41"/>
      <c r="C142" s="207" t="s">
        <v>228</v>
      </c>
      <c r="D142" s="207" t="s">
        <v>128</v>
      </c>
      <c r="E142" s="208" t="s">
        <v>914</v>
      </c>
      <c r="F142" s="209" t="s">
        <v>915</v>
      </c>
      <c r="G142" s="210" t="s">
        <v>331</v>
      </c>
      <c r="H142" s="211">
        <v>7</v>
      </c>
      <c r="I142" s="212"/>
      <c r="J142" s="213">
        <f>ROUND(I142*H142,2)</f>
        <v>0</v>
      </c>
      <c r="K142" s="214"/>
      <c r="L142" s="46"/>
      <c r="M142" s="215" t="s">
        <v>21</v>
      </c>
      <c r="N142" s="216" t="s">
        <v>45</v>
      </c>
      <c r="O142" s="86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9" t="s">
        <v>210</v>
      </c>
      <c r="AT142" s="219" t="s">
        <v>128</v>
      </c>
      <c r="AU142" s="219" t="s">
        <v>84</v>
      </c>
      <c r="AY142" s="19" t="s">
        <v>126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9" t="s">
        <v>82</v>
      </c>
      <c r="BK142" s="220">
        <f>ROUND(I142*H142,2)</f>
        <v>0</v>
      </c>
      <c r="BL142" s="19" t="s">
        <v>210</v>
      </c>
      <c r="BM142" s="219" t="s">
        <v>916</v>
      </c>
    </row>
    <row r="143" s="13" customFormat="1">
      <c r="A143" s="13"/>
      <c r="B143" s="221"/>
      <c r="C143" s="222"/>
      <c r="D143" s="223" t="s">
        <v>134</v>
      </c>
      <c r="E143" s="224" t="s">
        <v>21</v>
      </c>
      <c r="F143" s="225" t="s">
        <v>917</v>
      </c>
      <c r="G143" s="222"/>
      <c r="H143" s="226">
        <v>7</v>
      </c>
      <c r="I143" s="227"/>
      <c r="J143" s="222"/>
      <c r="K143" s="222"/>
      <c r="L143" s="228"/>
      <c r="M143" s="229"/>
      <c r="N143" s="230"/>
      <c r="O143" s="230"/>
      <c r="P143" s="230"/>
      <c r="Q143" s="230"/>
      <c r="R143" s="230"/>
      <c r="S143" s="230"/>
      <c r="T143" s="23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2" t="s">
        <v>134</v>
      </c>
      <c r="AU143" s="232" t="s">
        <v>84</v>
      </c>
      <c r="AV143" s="13" t="s">
        <v>84</v>
      </c>
      <c r="AW143" s="13" t="s">
        <v>34</v>
      </c>
      <c r="AX143" s="13" t="s">
        <v>82</v>
      </c>
      <c r="AY143" s="232" t="s">
        <v>126</v>
      </c>
    </row>
    <row r="144" s="12" customFormat="1" ht="22.8" customHeight="1">
      <c r="A144" s="12"/>
      <c r="B144" s="191"/>
      <c r="C144" s="192"/>
      <c r="D144" s="193" t="s">
        <v>73</v>
      </c>
      <c r="E144" s="205" t="s">
        <v>918</v>
      </c>
      <c r="F144" s="205" t="s">
        <v>919</v>
      </c>
      <c r="G144" s="192"/>
      <c r="H144" s="192"/>
      <c r="I144" s="195"/>
      <c r="J144" s="206">
        <f>BK144</f>
        <v>0</v>
      </c>
      <c r="K144" s="192"/>
      <c r="L144" s="197"/>
      <c r="M144" s="198"/>
      <c r="N144" s="199"/>
      <c r="O144" s="199"/>
      <c r="P144" s="200">
        <f>SUM(P145:P147)</f>
        <v>0</v>
      </c>
      <c r="Q144" s="199"/>
      <c r="R144" s="200">
        <f>SUM(R145:R147)</f>
        <v>0</v>
      </c>
      <c r="S144" s="199"/>
      <c r="T144" s="201">
        <f>SUM(T145:T147)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2" t="s">
        <v>84</v>
      </c>
      <c r="AT144" s="203" t="s">
        <v>73</v>
      </c>
      <c r="AU144" s="203" t="s">
        <v>82</v>
      </c>
      <c r="AY144" s="202" t="s">
        <v>126</v>
      </c>
      <c r="BK144" s="204">
        <f>SUM(BK145:BK147)</f>
        <v>0</v>
      </c>
    </row>
    <row r="145" s="2" customFormat="1" ht="38.55" customHeight="1">
      <c r="A145" s="40"/>
      <c r="B145" s="41"/>
      <c r="C145" s="207" t="s">
        <v>233</v>
      </c>
      <c r="D145" s="207" t="s">
        <v>128</v>
      </c>
      <c r="E145" s="208" t="s">
        <v>920</v>
      </c>
      <c r="F145" s="209" t="s">
        <v>921</v>
      </c>
      <c r="G145" s="210" t="s">
        <v>331</v>
      </c>
      <c r="H145" s="211">
        <v>5</v>
      </c>
      <c r="I145" s="212"/>
      <c r="J145" s="213">
        <f>ROUND(I145*H145,2)</f>
        <v>0</v>
      </c>
      <c r="K145" s="214"/>
      <c r="L145" s="46"/>
      <c r="M145" s="215" t="s">
        <v>21</v>
      </c>
      <c r="N145" s="216" t="s">
        <v>45</v>
      </c>
      <c r="O145" s="86"/>
      <c r="P145" s="217">
        <f>O145*H145</f>
        <v>0</v>
      </c>
      <c r="Q145" s="217">
        <v>0</v>
      </c>
      <c r="R145" s="217">
        <f>Q145*H145</f>
        <v>0</v>
      </c>
      <c r="S145" s="217">
        <v>0</v>
      </c>
      <c r="T145" s="218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9" t="s">
        <v>210</v>
      </c>
      <c r="AT145" s="219" t="s">
        <v>128</v>
      </c>
      <c r="AU145" s="219" t="s">
        <v>84</v>
      </c>
      <c r="AY145" s="19" t="s">
        <v>126</v>
      </c>
      <c r="BE145" s="220">
        <f>IF(N145="základní",J145,0)</f>
        <v>0</v>
      </c>
      <c r="BF145" s="220">
        <f>IF(N145="snížená",J145,0)</f>
        <v>0</v>
      </c>
      <c r="BG145" s="220">
        <f>IF(N145="zákl. přenesená",J145,0)</f>
        <v>0</v>
      </c>
      <c r="BH145" s="220">
        <f>IF(N145="sníž. přenesená",J145,0)</f>
        <v>0</v>
      </c>
      <c r="BI145" s="220">
        <f>IF(N145="nulová",J145,0)</f>
        <v>0</v>
      </c>
      <c r="BJ145" s="19" t="s">
        <v>82</v>
      </c>
      <c r="BK145" s="220">
        <f>ROUND(I145*H145,2)</f>
        <v>0</v>
      </c>
      <c r="BL145" s="19" t="s">
        <v>210</v>
      </c>
      <c r="BM145" s="219" t="s">
        <v>922</v>
      </c>
    </row>
    <row r="146" s="2" customFormat="1">
      <c r="A146" s="40"/>
      <c r="B146" s="41"/>
      <c r="C146" s="42"/>
      <c r="D146" s="223" t="s">
        <v>171</v>
      </c>
      <c r="E146" s="42"/>
      <c r="F146" s="233" t="s">
        <v>923</v>
      </c>
      <c r="G146" s="42"/>
      <c r="H146" s="42"/>
      <c r="I146" s="234"/>
      <c r="J146" s="42"/>
      <c r="K146" s="42"/>
      <c r="L146" s="46"/>
      <c r="M146" s="235"/>
      <c r="N146" s="236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171</v>
      </c>
      <c r="AU146" s="19" t="s">
        <v>84</v>
      </c>
    </row>
    <row r="147" s="13" customFormat="1">
      <c r="A147" s="13"/>
      <c r="B147" s="221"/>
      <c r="C147" s="222"/>
      <c r="D147" s="223" t="s">
        <v>134</v>
      </c>
      <c r="E147" s="224" t="s">
        <v>21</v>
      </c>
      <c r="F147" s="225" t="s">
        <v>149</v>
      </c>
      <c r="G147" s="222"/>
      <c r="H147" s="226">
        <v>5</v>
      </c>
      <c r="I147" s="227"/>
      <c r="J147" s="222"/>
      <c r="K147" s="222"/>
      <c r="L147" s="228"/>
      <c r="M147" s="229"/>
      <c r="N147" s="230"/>
      <c r="O147" s="230"/>
      <c r="P147" s="230"/>
      <c r="Q147" s="230"/>
      <c r="R147" s="230"/>
      <c r="S147" s="230"/>
      <c r="T147" s="23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2" t="s">
        <v>134</v>
      </c>
      <c r="AU147" s="232" t="s">
        <v>84</v>
      </c>
      <c r="AV147" s="13" t="s">
        <v>84</v>
      </c>
      <c r="AW147" s="13" t="s">
        <v>34</v>
      </c>
      <c r="AX147" s="13" t="s">
        <v>82</v>
      </c>
      <c r="AY147" s="232" t="s">
        <v>126</v>
      </c>
    </row>
    <row r="148" s="12" customFormat="1" ht="22.8" customHeight="1">
      <c r="A148" s="12"/>
      <c r="B148" s="191"/>
      <c r="C148" s="192"/>
      <c r="D148" s="193" t="s">
        <v>73</v>
      </c>
      <c r="E148" s="205" t="s">
        <v>924</v>
      </c>
      <c r="F148" s="205" t="s">
        <v>925</v>
      </c>
      <c r="G148" s="192"/>
      <c r="H148" s="192"/>
      <c r="I148" s="195"/>
      <c r="J148" s="206">
        <f>BK148</f>
        <v>0</v>
      </c>
      <c r="K148" s="192"/>
      <c r="L148" s="197"/>
      <c r="M148" s="198"/>
      <c r="N148" s="199"/>
      <c r="O148" s="199"/>
      <c r="P148" s="200">
        <f>SUM(P149:P150)</f>
        <v>0</v>
      </c>
      <c r="Q148" s="199"/>
      <c r="R148" s="200">
        <f>SUM(R149:R150)</f>
        <v>0</v>
      </c>
      <c r="S148" s="199"/>
      <c r="T148" s="201">
        <f>SUM(T149:T150)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2" t="s">
        <v>84</v>
      </c>
      <c r="AT148" s="203" t="s">
        <v>73</v>
      </c>
      <c r="AU148" s="203" t="s">
        <v>82</v>
      </c>
      <c r="AY148" s="202" t="s">
        <v>126</v>
      </c>
      <c r="BK148" s="204">
        <f>SUM(BK149:BK150)</f>
        <v>0</v>
      </c>
    </row>
    <row r="149" s="2" customFormat="1" ht="16.5" customHeight="1">
      <c r="A149" s="40"/>
      <c r="B149" s="41"/>
      <c r="C149" s="207" t="s">
        <v>7</v>
      </c>
      <c r="D149" s="207" t="s">
        <v>128</v>
      </c>
      <c r="E149" s="208" t="s">
        <v>926</v>
      </c>
      <c r="F149" s="209" t="s">
        <v>927</v>
      </c>
      <c r="G149" s="210" t="s">
        <v>331</v>
      </c>
      <c r="H149" s="211">
        <v>5</v>
      </c>
      <c r="I149" s="212"/>
      <c r="J149" s="213">
        <f>ROUND(I149*H149,2)</f>
        <v>0</v>
      </c>
      <c r="K149" s="214"/>
      <c r="L149" s="46"/>
      <c r="M149" s="215" t="s">
        <v>21</v>
      </c>
      <c r="N149" s="216" t="s">
        <v>45</v>
      </c>
      <c r="O149" s="86"/>
      <c r="P149" s="217">
        <f>O149*H149</f>
        <v>0</v>
      </c>
      <c r="Q149" s="217">
        <v>0</v>
      </c>
      <c r="R149" s="217">
        <f>Q149*H149</f>
        <v>0</v>
      </c>
      <c r="S149" s="217">
        <v>0</v>
      </c>
      <c r="T149" s="218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9" t="s">
        <v>210</v>
      </c>
      <c r="AT149" s="219" t="s">
        <v>128</v>
      </c>
      <c r="AU149" s="219" t="s">
        <v>84</v>
      </c>
      <c r="AY149" s="19" t="s">
        <v>126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9" t="s">
        <v>82</v>
      </c>
      <c r="BK149" s="220">
        <f>ROUND(I149*H149,2)</f>
        <v>0</v>
      </c>
      <c r="BL149" s="19" t="s">
        <v>210</v>
      </c>
      <c r="BM149" s="219" t="s">
        <v>928</v>
      </c>
    </row>
    <row r="150" s="13" customFormat="1">
      <c r="A150" s="13"/>
      <c r="B150" s="221"/>
      <c r="C150" s="222"/>
      <c r="D150" s="223" t="s">
        <v>134</v>
      </c>
      <c r="E150" s="224" t="s">
        <v>21</v>
      </c>
      <c r="F150" s="225" t="s">
        <v>149</v>
      </c>
      <c r="G150" s="222"/>
      <c r="H150" s="226">
        <v>5</v>
      </c>
      <c r="I150" s="227"/>
      <c r="J150" s="222"/>
      <c r="K150" s="222"/>
      <c r="L150" s="228"/>
      <c r="M150" s="229"/>
      <c r="N150" s="230"/>
      <c r="O150" s="230"/>
      <c r="P150" s="230"/>
      <c r="Q150" s="230"/>
      <c r="R150" s="230"/>
      <c r="S150" s="230"/>
      <c r="T150" s="23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2" t="s">
        <v>134</v>
      </c>
      <c r="AU150" s="232" t="s">
        <v>84</v>
      </c>
      <c r="AV150" s="13" t="s">
        <v>84</v>
      </c>
      <c r="AW150" s="13" t="s">
        <v>34</v>
      </c>
      <c r="AX150" s="13" t="s">
        <v>82</v>
      </c>
      <c r="AY150" s="232" t="s">
        <v>126</v>
      </c>
    </row>
    <row r="151" s="12" customFormat="1" ht="22.8" customHeight="1">
      <c r="A151" s="12"/>
      <c r="B151" s="191"/>
      <c r="C151" s="192"/>
      <c r="D151" s="193" t="s">
        <v>73</v>
      </c>
      <c r="E151" s="205" t="s">
        <v>929</v>
      </c>
      <c r="F151" s="205" t="s">
        <v>930</v>
      </c>
      <c r="G151" s="192"/>
      <c r="H151" s="192"/>
      <c r="I151" s="195"/>
      <c r="J151" s="206">
        <f>BK151</f>
        <v>0</v>
      </c>
      <c r="K151" s="192"/>
      <c r="L151" s="197"/>
      <c r="M151" s="198"/>
      <c r="N151" s="199"/>
      <c r="O151" s="199"/>
      <c r="P151" s="200">
        <f>SUM(P152:P183)</f>
        <v>0</v>
      </c>
      <c r="Q151" s="199"/>
      <c r="R151" s="200">
        <f>SUM(R152:R183)</f>
        <v>0.34000000000000002</v>
      </c>
      <c r="S151" s="199"/>
      <c r="T151" s="201">
        <f>SUM(T152:T183)</f>
        <v>0.40600000000000003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2" t="s">
        <v>84</v>
      </c>
      <c r="AT151" s="203" t="s">
        <v>73</v>
      </c>
      <c r="AU151" s="203" t="s">
        <v>82</v>
      </c>
      <c r="AY151" s="202" t="s">
        <v>126</v>
      </c>
      <c r="BK151" s="204">
        <f>SUM(BK152:BK183)</f>
        <v>0</v>
      </c>
    </row>
    <row r="152" s="2" customFormat="1" ht="16.5" customHeight="1">
      <c r="A152" s="40"/>
      <c r="B152" s="41"/>
      <c r="C152" s="207" t="s">
        <v>244</v>
      </c>
      <c r="D152" s="207" t="s">
        <v>128</v>
      </c>
      <c r="E152" s="208" t="s">
        <v>931</v>
      </c>
      <c r="F152" s="209" t="s">
        <v>932</v>
      </c>
      <c r="G152" s="210" t="s">
        <v>933</v>
      </c>
      <c r="H152" s="211">
        <v>1</v>
      </c>
      <c r="I152" s="212"/>
      <c r="J152" s="213">
        <f>ROUND(I152*H152,2)</f>
        <v>0</v>
      </c>
      <c r="K152" s="214"/>
      <c r="L152" s="46"/>
      <c r="M152" s="215" t="s">
        <v>21</v>
      </c>
      <c r="N152" s="216" t="s">
        <v>45</v>
      </c>
      <c r="O152" s="86"/>
      <c r="P152" s="217">
        <f>O152*H152</f>
        <v>0</v>
      </c>
      <c r="Q152" s="217">
        <v>0</v>
      </c>
      <c r="R152" s="217">
        <f>Q152*H152</f>
        <v>0</v>
      </c>
      <c r="S152" s="217">
        <v>0</v>
      </c>
      <c r="T152" s="218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9" t="s">
        <v>475</v>
      </c>
      <c r="AT152" s="219" t="s">
        <v>128</v>
      </c>
      <c r="AU152" s="219" t="s">
        <v>84</v>
      </c>
      <c r="AY152" s="19" t="s">
        <v>126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9" t="s">
        <v>82</v>
      </c>
      <c r="BK152" s="220">
        <f>ROUND(I152*H152,2)</f>
        <v>0</v>
      </c>
      <c r="BL152" s="19" t="s">
        <v>475</v>
      </c>
      <c r="BM152" s="219" t="s">
        <v>934</v>
      </c>
    </row>
    <row r="153" s="2" customFormat="1">
      <c r="A153" s="40"/>
      <c r="B153" s="41"/>
      <c r="C153" s="42"/>
      <c r="D153" s="223" t="s">
        <v>171</v>
      </c>
      <c r="E153" s="42"/>
      <c r="F153" s="233" t="s">
        <v>935</v>
      </c>
      <c r="G153" s="42"/>
      <c r="H153" s="42"/>
      <c r="I153" s="234"/>
      <c r="J153" s="42"/>
      <c r="K153" s="42"/>
      <c r="L153" s="46"/>
      <c r="M153" s="235"/>
      <c r="N153" s="236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171</v>
      </c>
      <c r="AU153" s="19" t="s">
        <v>84</v>
      </c>
    </row>
    <row r="154" s="13" customFormat="1">
      <c r="A154" s="13"/>
      <c r="B154" s="221"/>
      <c r="C154" s="222"/>
      <c r="D154" s="223" t="s">
        <v>134</v>
      </c>
      <c r="E154" s="224" t="s">
        <v>21</v>
      </c>
      <c r="F154" s="225" t="s">
        <v>82</v>
      </c>
      <c r="G154" s="222"/>
      <c r="H154" s="226">
        <v>1</v>
      </c>
      <c r="I154" s="227"/>
      <c r="J154" s="222"/>
      <c r="K154" s="222"/>
      <c r="L154" s="228"/>
      <c r="M154" s="229"/>
      <c r="N154" s="230"/>
      <c r="O154" s="230"/>
      <c r="P154" s="230"/>
      <c r="Q154" s="230"/>
      <c r="R154" s="230"/>
      <c r="S154" s="230"/>
      <c r="T154" s="23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2" t="s">
        <v>134</v>
      </c>
      <c r="AU154" s="232" t="s">
        <v>84</v>
      </c>
      <c r="AV154" s="13" t="s">
        <v>84</v>
      </c>
      <c r="AW154" s="13" t="s">
        <v>34</v>
      </c>
      <c r="AX154" s="13" t="s">
        <v>82</v>
      </c>
      <c r="AY154" s="232" t="s">
        <v>126</v>
      </c>
    </row>
    <row r="155" s="2" customFormat="1" ht="16.5" customHeight="1">
      <c r="A155" s="40"/>
      <c r="B155" s="41"/>
      <c r="C155" s="207" t="s">
        <v>249</v>
      </c>
      <c r="D155" s="207" t="s">
        <v>128</v>
      </c>
      <c r="E155" s="208" t="s">
        <v>936</v>
      </c>
      <c r="F155" s="209" t="s">
        <v>937</v>
      </c>
      <c r="G155" s="210" t="s">
        <v>331</v>
      </c>
      <c r="H155" s="211">
        <v>5</v>
      </c>
      <c r="I155" s="212"/>
      <c r="J155" s="213">
        <f>ROUND(I155*H155,2)</f>
        <v>0</v>
      </c>
      <c r="K155" s="214"/>
      <c r="L155" s="46"/>
      <c r="M155" s="215" t="s">
        <v>21</v>
      </c>
      <c r="N155" s="216" t="s">
        <v>45</v>
      </c>
      <c r="O155" s="86"/>
      <c r="P155" s="217">
        <f>O155*H155</f>
        <v>0</v>
      </c>
      <c r="Q155" s="217">
        <v>0</v>
      </c>
      <c r="R155" s="217">
        <f>Q155*H155</f>
        <v>0</v>
      </c>
      <c r="S155" s="217">
        <v>0</v>
      </c>
      <c r="T155" s="218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9" t="s">
        <v>475</v>
      </c>
      <c r="AT155" s="219" t="s">
        <v>128</v>
      </c>
      <c r="AU155" s="219" t="s">
        <v>84</v>
      </c>
      <c r="AY155" s="19" t="s">
        <v>126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9" t="s">
        <v>82</v>
      </c>
      <c r="BK155" s="220">
        <f>ROUND(I155*H155,2)</f>
        <v>0</v>
      </c>
      <c r="BL155" s="19" t="s">
        <v>475</v>
      </c>
      <c r="BM155" s="219" t="s">
        <v>938</v>
      </c>
    </row>
    <row r="156" s="13" customFormat="1">
      <c r="A156" s="13"/>
      <c r="B156" s="221"/>
      <c r="C156" s="222"/>
      <c r="D156" s="223" t="s">
        <v>134</v>
      </c>
      <c r="E156" s="224" t="s">
        <v>21</v>
      </c>
      <c r="F156" s="225" t="s">
        <v>149</v>
      </c>
      <c r="G156" s="222"/>
      <c r="H156" s="226">
        <v>5</v>
      </c>
      <c r="I156" s="227"/>
      <c r="J156" s="222"/>
      <c r="K156" s="222"/>
      <c r="L156" s="228"/>
      <c r="M156" s="229"/>
      <c r="N156" s="230"/>
      <c r="O156" s="230"/>
      <c r="P156" s="230"/>
      <c r="Q156" s="230"/>
      <c r="R156" s="230"/>
      <c r="S156" s="230"/>
      <c r="T156" s="23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2" t="s">
        <v>134</v>
      </c>
      <c r="AU156" s="232" t="s">
        <v>84</v>
      </c>
      <c r="AV156" s="13" t="s">
        <v>84</v>
      </c>
      <c r="AW156" s="13" t="s">
        <v>34</v>
      </c>
      <c r="AX156" s="13" t="s">
        <v>82</v>
      </c>
      <c r="AY156" s="232" t="s">
        <v>126</v>
      </c>
    </row>
    <row r="157" s="2" customFormat="1" ht="16.5" customHeight="1">
      <c r="A157" s="40"/>
      <c r="B157" s="41"/>
      <c r="C157" s="258" t="s">
        <v>253</v>
      </c>
      <c r="D157" s="258" t="s">
        <v>306</v>
      </c>
      <c r="E157" s="259" t="s">
        <v>939</v>
      </c>
      <c r="F157" s="260" t="s">
        <v>940</v>
      </c>
      <c r="G157" s="261" t="s">
        <v>331</v>
      </c>
      <c r="H157" s="262">
        <v>5</v>
      </c>
      <c r="I157" s="263"/>
      <c r="J157" s="264">
        <f>ROUND(I157*H157,2)</f>
        <v>0</v>
      </c>
      <c r="K157" s="265"/>
      <c r="L157" s="266"/>
      <c r="M157" s="267" t="s">
        <v>21</v>
      </c>
      <c r="N157" s="268" t="s">
        <v>45</v>
      </c>
      <c r="O157" s="86"/>
      <c r="P157" s="217">
        <f>O157*H157</f>
        <v>0</v>
      </c>
      <c r="Q157" s="217">
        <v>0.01</v>
      </c>
      <c r="R157" s="217">
        <f>Q157*H157</f>
        <v>0.050000000000000003</v>
      </c>
      <c r="S157" s="217">
        <v>0</v>
      </c>
      <c r="T157" s="218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9" t="s">
        <v>941</v>
      </c>
      <c r="AT157" s="219" t="s">
        <v>306</v>
      </c>
      <c r="AU157" s="219" t="s">
        <v>84</v>
      </c>
      <c r="AY157" s="19" t="s">
        <v>126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19" t="s">
        <v>82</v>
      </c>
      <c r="BK157" s="220">
        <f>ROUND(I157*H157,2)</f>
        <v>0</v>
      </c>
      <c r="BL157" s="19" t="s">
        <v>475</v>
      </c>
      <c r="BM157" s="219" t="s">
        <v>942</v>
      </c>
    </row>
    <row r="158" s="2" customFormat="1">
      <c r="A158" s="40"/>
      <c r="B158" s="41"/>
      <c r="C158" s="42"/>
      <c r="D158" s="223" t="s">
        <v>171</v>
      </c>
      <c r="E158" s="42"/>
      <c r="F158" s="233" t="s">
        <v>943</v>
      </c>
      <c r="G158" s="42"/>
      <c r="H158" s="42"/>
      <c r="I158" s="234"/>
      <c r="J158" s="42"/>
      <c r="K158" s="42"/>
      <c r="L158" s="46"/>
      <c r="M158" s="235"/>
      <c r="N158" s="236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171</v>
      </c>
      <c r="AU158" s="19" t="s">
        <v>84</v>
      </c>
    </row>
    <row r="159" s="13" customFormat="1">
      <c r="A159" s="13"/>
      <c r="B159" s="221"/>
      <c r="C159" s="222"/>
      <c r="D159" s="223" t="s">
        <v>134</v>
      </c>
      <c r="E159" s="224" t="s">
        <v>21</v>
      </c>
      <c r="F159" s="225" t="s">
        <v>149</v>
      </c>
      <c r="G159" s="222"/>
      <c r="H159" s="226">
        <v>5</v>
      </c>
      <c r="I159" s="227"/>
      <c r="J159" s="222"/>
      <c r="K159" s="222"/>
      <c r="L159" s="228"/>
      <c r="M159" s="229"/>
      <c r="N159" s="230"/>
      <c r="O159" s="230"/>
      <c r="P159" s="230"/>
      <c r="Q159" s="230"/>
      <c r="R159" s="230"/>
      <c r="S159" s="230"/>
      <c r="T159" s="23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2" t="s">
        <v>134</v>
      </c>
      <c r="AU159" s="232" t="s">
        <v>84</v>
      </c>
      <c r="AV159" s="13" t="s">
        <v>84</v>
      </c>
      <c r="AW159" s="13" t="s">
        <v>34</v>
      </c>
      <c r="AX159" s="13" t="s">
        <v>82</v>
      </c>
      <c r="AY159" s="232" t="s">
        <v>126</v>
      </c>
    </row>
    <row r="160" s="2" customFormat="1" ht="24.15" customHeight="1">
      <c r="A160" s="40"/>
      <c r="B160" s="41"/>
      <c r="C160" s="207" t="s">
        <v>258</v>
      </c>
      <c r="D160" s="207" t="s">
        <v>128</v>
      </c>
      <c r="E160" s="208" t="s">
        <v>944</v>
      </c>
      <c r="F160" s="209" t="s">
        <v>945</v>
      </c>
      <c r="G160" s="210" t="s">
        <v>331</v>
      </c>
      <c r="H160" s="211">
        <v>3</v>
      </c>
      <c r="I160" s="212"/>
      <c r="J160" s="213">
        <f>ROUND(I160*H160,2)</f>
        <v>0</v>
      </c>
      <c r="K160" s="214"/>
      <c r="L160" s="46"/>
      <c r="M160" s="215" t="s">
        <v>21</v>
      </c>
      <c r="N160" s="216" t="s">
        <v>45</v>
      </c>
      <c r="O160" s="86"/>
      <c r="P160" s="217">
        <f>O160*H160</f>
        <v>0</v>
      </c>
      <c r="Q160" s="217">
        <v>0</v>
      </c>
      <c r="R160" s="217">
        <f>Q160*H160</f>
        <v>0</v>
      </c>
      <c r="S160" s="217">
        <v>0.01</v>
      </c>
      <c r="T160" s="218">
        <f>S160*H160</f>
        <v>0.029999999999999999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9" t="s">
        <v>475</v>
      </c>
      <c r="AT160" s="219" t="s">
        <v>128</v>
      </c>
      <c r="AU160" s="219" t="s">
        <v>84</v>
      </c>
      <c r="AY160" s="19" t="s">
        <v>126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19" t="s">
        <v>82</v>
      </c>
      <c r="BK160" s="220">
        <f>ROUND(I160*H160,2)</f>
        <v>0</v>
      </c>
      <c r="BL160" s="19" t="s">
        <v>475</v>
      </c>
      <c r="BM160" s="219" t="s">
        <v>946</v>
      </c>
    </row>
    <row r="161" s="2" customFormat="1">
      <c r="A161" s="40"/>
      <c r="B161" s="41"/>
      <c r="C161" s="42"/>
      <c r="D161" s="223" t="s">
        <v>171</v>
      </c>
      <c r="E161" s="42"/>
      <c r="F161" s="233" t="s">
        <v>947</v>
      </c>
      <c r="G161" s="42"/>
      <c r="H161" s="42"/>
      <c r="I161" s="234"/>
      <c r="J161" s="42"/>
      <c r="K161" s="42"/>
      <c r="L161" s="46"/>
      <c r="M161" s="235"/>
      <c r="N161" s="236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171</v>
      </c>
      <c r="AU161" s="19" t="s">
        <v>84</v>
      </c>
    </row>
    <row r="162" s="13" customFormat="1">
      <c r="A162" s="13"/>
      <c r="B162" s="221"/>
      <c r="C162" s="222"/>
      <c r="D162" s="223" t="s">
        <v>134</v>
      </c>
      <c r="E162" s="224" t="s">
        <v>21</v>
      </c>
      <c r="F162" s="225" t="s">
        <v>140</v>
      </c>
      <c r="G162" s="222"/>
      <c r="H162" s="226">
        <v>3</v>
      </c>
      <c r="I162" s="227"/>
      <c r="J162" s="222"/>
      <c r="K162" s="222"/>
      <c r="L162" s="228"/>
      <c r="M162" s="229"/>
      <c r="N162" s="230"/>
      <c r="O162" s="230"/>
      <c r="P162" s="230"/>
      <c r="Q162" s="230"/>
      <c r="R162" s="230"/>
      <c r="S162" s="230"/>
      <c r="T162" s="23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2" t="s">
        <v>134</v>
      </c>
      <c r="AU162" s="232" t="s">
        <v>84</v>
      </c>
      <c r="AV162" s="13" t="s">
        <v>84</v>
      </c>
      <c r="AW162" s="13" t="s">
        <v>34</v>
      </c>
      <c r="AX162" s="13" t="s">
        <v>82</v>
      </c>
      <c r="AY162" s="232" t="s">
        <v>126</v>
      </c>
    </row>
    <row r="163" s="2" customFormat="1" ht="24.15" customHeight="1">
      <c r="A163" s="40"/>
      <c r="B163" s="41"/>
      <c r="C163" s="207" t="s">
        <v>262</v>
      </c>
      <c r="D163" s="207" t="s">
        <v>128</v>
      </c>
      <c r="E163" s="208" t="s">
        <v>948</v>
      </c>
      <c r="F163" s="209" t="s">
        <v>949</v>
      </c>
      <c r="G163" s="210" t="s">
        <v>186</v>
      </c>
      <c r="H163" s="211">
        <v>180</v>
      </c>
      <c r="I163" s="212"/>
      <c r="J163" s="213">
        <f>ROUND(I163*H163,2)</f>
        <v>0</v>
      </c>
      <c r="K163" s="214"/>
      <c r="L163" s="46"/>
      <c r="M163" s="215" t="s">
        <v>21</v>
      </c>
      <c r="N163" s="216" t="s">
        <v>45</v>
      </c>
      <c r="O163" s="86"/>
      <c r="P163" s="217">
        <f>O163*H163</f>
        <v>0</v>
      </c>
      <c r="Q163" s="217">
        <v>0</v>
      </c>
      <c r="R163" s="217">
        <f>Q163*H163</f>
        <v>0</v>
      </c>
      <c r="S163" s="217">
        <v>0</v>
      </c>
      <c r="T163" s="218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9" t="s">
        <v>475</v>
      </c>
      <c r="AT163" s="219" t="s">
        <v>128</v>
      </c>
      <c r="AU163" s="219" t="s">
        <v>84</v>
      </c>
      <c r="AY163" s="19" t="s">
        <v>126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19" t="s">
        <v>82</v>
      </c>
      <c r="BK163" s="220">
        <f>ROUND(I163*H163,2)</f>
        <v>0</v>
      </c>
      <c r="BL163" s="19" t="s">
        <v>475</v>
      </c>
      <c r="BM163" s="219" t="s">
        <v>950</v>
      </c>
    </row>
    <row r="164" s="13" customFormat="1">
      <c r="A164" s="13"/>
      <c r="B164" s="221"/>
      <c r="C164" s="222"/>
      <c r="D164" s="223" t="s">
        <v>134</v>
      </c>
      <c r="E164" s="224" t="s">
        <v>21</v>
      </c>
      <c r="F164" s="225" t="s">
        <v>951</v>
      </c>
      <c r="G164" s="222"/>
      <c r="H164" s="226">
        <v>156</v>
      </c>
      <c r="I164" s="227"/>
      <c r="J164" s="222"/>
      <c r="K164" s="222"/>
      <c r="L164" s="228"/>
      <c r="M164" s="229"/>
      <c r="N164" s="230"/>
      <c r="O164" s="230"/>
      <c r="P164" s="230"/>
      <c r="Q164" s="230"/>
      <c r="R164" s="230"/>
      <c r="S164" s="230"/>
      <c r="T164" s="23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2" t="s">
        <v>134</v>
      </c>
      <c r="AU164" s="232" t="s">
        <v>84</v>
      </c>
      <c r="AV164" s="13" t="s">
        <v>84</v>
      </c>
      <c r="AW164" s="13" t="s">
        <v>34</v>
      </c>
      <c r="AX164" s="13" t="s">
        <v>74</v>
      </c>
      <c r="AY164" s="232" t="s">
        <v>126</v>
      </c>
    </row>
    <row r="165" s="13" customFormat="1">
      <c r="A165" s="13"/>
      <c r="B165" s="221"/>
      <c r="C165" s="222"/>
      <c r="D165" s="223" t="s">
        <v>134</v>
      </c>
      <c r="E165" s="224" t="s">
        <v>21</v>
      </c>
      <c r="F165" s="225" t="s">
        <v>952</v>
      </c>
      <c r="G165" s="222"/>
      <c r="H165" s="226">
        <v>24</v>
      </c>
      <c r="I165" s="227"/>
      <c r="J165" s="222"/>
      <c r="K165" s="222"/>
      <c r="L165" s="228"/>
      <c r="M165" s="229"/>
      <c r="N165" s="230"/>
      <c r="O165" s="230"/>
      <c r="P165" s="230"/>
      <c r="Q165" s="230"/>
      <c r="R165" s="230"/>
      <c r="S165" s="230"/>
      <c r="T165" s="23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2" t="s">
        <v>134</v>
      </c>
      <c r="AU165" s="232" t="s">
        <v>84</v>
      </c>
      <c r="AV165" s="13" t="s">
        <v>84</v>
      </c>
      <c r="AW165" s="13" t="s">
        <v>34</v>
      </c>
      <c r="AX165" s="13" t="s">
        <v>74</v>
      </c>
      <c r="AY165" s="232" t="s">
        <v>126</v>
      </c>
    </row>
    <row r="166" s="15" customFormat="1">
      <c r="A166" s="15"/>
      <c r="B166" s="247"/>
      <c r="C166" s="248"/>
      <c r="D166" s="223" t="s">
        <v>134</v>
      </c>
      <c r="E166" s="249" t="s">
        <v>21</v>
      </c>
      <c r="F166" s="250" t="s">
        <v>197</v>
      </c>
      <c r="G166" s="248"/>
      <c r="H166" s="251">
        <v>180</v>
      </c>
      <c r="I166" s="252"/>
      <c r="J166" s="248"/>
      <c r="K166" s="248"/>
      <c r="L166" s="253"/>
      <c r="M166" s="254"/>
      <c r="N166" s="255"/>
      <c r="O166" s="255"/>
      <c r="P166" s="255"/>
      <c r="Q166" s="255"/>
      <c r="R166" s="255"/>
      <c r="S166" s="255"/>
      <c r="T166" s="256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57" t="s">
        <v>134</v>
      </c>
      <c r="AU166" s="257" t="s">
        <v>84</v>
      </c>
      <c r="AV166" s="15" t="s">
        <v>132</v>
      </c>
      <c r="AW166" s="15" t="s">
        <v>34</v>
      </c>
      <c r="AX166" s="15" t="s">
        <v>82</v>
      </c>
      <c r="AY166" s="257" t="s">
        <v>126</v>
      </c>
    </row>
    <row r="167" s="2" customFormat="1" ht="21.75" customHeight="1">
      <c r="A167" s="40"/>
      <c r="B167" s="41"/>
      <c r="C167" s="207" t="s">
        <v>266</v>
      </c>
      <c r="D167" s="207" t="s">
        <v>128</v>
      </c>
      <c r="E167" s="208" t="s">
        <v>953</v>
      </c>
      <c r="F167" s="209" t="s">
        <v>954</v>
      </c>
      <c r="G167" s="210" t="s">
        <v>192</v>
      </c>
      <c r="H167" s="211">
        <v>3</v>
      </c>
      <c r="I167" s="212"/>
      <c r="J167" s="213">
        <f>ROUND(I167*H167,2)</f>
        <v>0</v>
      </c>
      <c r="K167" s="214"/>
      <c r="L167" s="46"/>
      <c r="M167" s="215" t="s">
        <v>21</v>
      </c>
      <c r="N167" s="216" t="s">
        <v>45</v>
      </c>
      <c r="O167" s="86"/>
      <c r="P167" s="217">
        <f>O167*H167</f>
        <v>0</v>
      </c>
      <c r="Q167" s="217">
        <v>0</v>
      </c>
      <c r="R167" s="217">
        <f>Q167*H167</f>
        <v>0</v>
      </c>
      <c r="S167" s="217">
        <v>0</v>
      </c>
      <c r="T167" s="218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9" t="s">
        <v>475</v>
      </c>
      <c r="AT167" s="219" t="s">
        <v>128</v>
      </c>
      <c r="AU167" s="219" t="s">
        <v>84</v>
      </c>
      <c r="AY167" s="19" t="s">
        <v>126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19" t="s">
        <v>82</v>
      </c>
      <c r="BK167" s="220">
        <f>ROUND(I167*H167,2)</f>
        <v>0</v>
      </c>
      <c r="BL167" s="19" t="s">
        <v>475</v>
      </c>
      <c r="BM167" s="219" t="s">
        <v>955</v>
      </c>
    </row>
    <row r="168" s="13" customFormat="1">
      <c r="A168" s="13"/>
      <c r="B168" s="221"/>
      <c r="C168" s="222"/>
      <c r="D168" s="223" t="s">
        <v>134</v>
      </c>
      <c r="E168" s="224" t="s">
        <v>21</v>
      </c>
      <c r="F168" s="225" t="s">
        <v>140</v>
      </c>
      <c r="G168" s="222"/>
      <c r="H168" s="226">
        <v>3</v>
      </c>
      <c r="I168" s="227"/>
      <c r="J168" s="222"/>
      <c r="K168" s="222"/>
      <c r="L168" s="228"/>
      <c r="M168" s="229"/>
      <c r="N168" s="230"/>
      <c r="O168" s="230"/>
      <c r="P168" s="230"/>
      <c r="Q168" s="230"/>
      <c r="R168" s="230"/>
      <c r="S168" s="230"/>
      <c r="T168" s="23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2" t="s">
        <v>134</v>
      </c>
      <c r="AU168" s="232" t="s">
        <v>84</v>
      </c>
      <c r="AV168" s="13" t="s">
        <v>84</v>
      </c>
      <c r="AW168" s="13" t="s">
        <v>34</v>
      </c>
      <c r="AX168" s="13" t="s">
        <v>82</v>
      </c>
      <c r="AY168" s="232" t="s">
        <v>126</v>
      </c>
    </row>
    <row r="169" s="2" customFormat="1" ht="16.5" customHeight="1">
      <c r="A169" s="40"/>
      <c r="B169" s="41"/>
      <c r="C169" s="207" t="s">
        <v>271</v>
      </c>
      <c r="D169" s="207" t="s">
        <v>128</v>
      </c>
      <c r="E169" s="208" t="s">
        <v>956</v>
      </c>
      <c r="F169" s="209" t="s">
        <v>957</v>
      </c>
      <c r="G169" s="210" t="s">
        <v>331</v>
      </c>
      <c r="H169" s="211">
        <v>5</v>
      </c>
      <c r="I169" s="212"/>
      <c r="J169" s="213">
        <f>ROUND(I169*H169,2)</f>
        <v>0</v>
      </c>
      <c r="K169" s="214"/>
      <c r="L169" s="46"/>
      <c r="M169" s="215" t="s">
        <v>21</v>
      </c>
      <c r="N169" s="216" t="s">
        <v>45</v>
      </c>
      <c r="O169" s="86"/>
      <c r="P169" s="217">
        <f>O169*H169</f>
        <v>0</v>
      </c>
      <c r="Q169" s="217">
        <v>0</v>
      </c>
      <c r="R169" s="217">
        <f>Q169*H169</f>
        <v>0</v>
      </c>
      <c r="S169" s="217">
        <v>0</v>
      </c>
      <c r="T169" s="218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9" t="s">
        <v>210</v>
      </c>
      <c r="AT169" s="219" t="s">
        <v>128</v>
      </c>
      <c r="AU169" s="219" t="s">
        <v>84</v>
      </c>
      <c r="AY169" s="19" t="s">
        <v>126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19" t="s">
        <v>82</v>
      </c>
      <c r="BK169" s="220">
        <f>ROUND(I169*H169,2)</f>
        <v>0</v>
      </c>
      <c r="BL169" s="19" t="s">
        <v>210</v>
      </c>
      <c r="BM169" s="219" t="s">
        <v>958</v>
      </c>
    </row>
    <row r="170" s="13" customFormat="1">
      <c r="A170" s="13"/>
      <c r="B170" s="221"/>
      <c r="C170" s="222"/>
      <c r="D170" s="223" t="s">
        <v>134</v>
      </c>
      <c r="E170" s="224" t="s">
        <v>21</v>
      </c>
      <c r="F170" s="225" t="s">
        <v>149</v>
      </c>
      <c r="G170" s="222"/>
      <c r="H170" s="226">
        <v>5</v>
      </c>
      <c r="I170" s="227"/>
      <c r="J170" s="222"/>
      <c r="K170" s="222"/>
      <c r="L170" s="228"/>
      <c r="M170" s="229"/>
      <c r="N170" s="230"/>
      <c r="O170" s="230"/>
      <c r="P170" s="230"/>
      <c r="Q170" s="230"/>
      <c r="R170" s="230"/>
      <c r="S170" s="230"/>
      <c r="T170" s="23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2" t="s">
        <v>134</v>
      </c>
      <c r="AU170" s="232" t="s">
        <v>84</v>
      </c>
      <c r="AV170" s="13" t="s">
        <v>84</v>
      </c>
      <c r="AW170" s="13" t="s">
        <v>34</v>
      </c>
      <c r="AX170" s="13" t="s">
        <v>82</v>
      </c>
      <c r="AY170" s="232" t="s">
        <v>126</v>
      </c>
    </row>
    <row r="171" s="2" customFormat="1" ht="16.5" customHeight="1">
      <c r="A171" s="40"/>
      <c r="B171" s="41"/>
      <c r="C171" s="258" t="s">
        <v>276</v>
      </c>
      <c r="D171" s="258" t="s">
        <v>306</v>
      </c>
      <c r="E171" s="259" t="s">
        <v>959</v>
      </c>
      <c r="F171" s="260" t="s">
        <v>960</v>
      </c>
      <c r="G171" s="261" t="s">
        <v>331</v>
      </c>
      <c r="H171" s="262">
        <v>5</v>
      </c>
      <c r="I171" s="263"/>
      <c r="J171" s="264">
        <f>ROUND(I171*H171,2)</f>
        <v>0</v>
      </c>
      <c r="K171" s="265"/>
      <c r="L171" s="266"/>
      <c r="M171" s="267" t="s">
        <v>21</v>
      </c>
      <c r="N171" s="268" t="s">
        <v>45</v>
      </c>
      <c r="O171" s="86"/>
      <c r="P171" s="217">
        <f>O171*H171</f>
        <v>0</v>
      </c>
      <c r="Q171" s="217">
        <v>0.058000000000000003</v>
      </c>
      <c r="R171" s="217">
        <f>Q171*H171</f>
        <v>0.29000000000000004</v>
      </c>
      <c r="S171" s="217">
        <v>0</v>
      </c>
      <c r="T171" s="218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9" t="s">
        <v>295</v>
      </c>
      <c r="AT171" s="219" t="s">
        <v>306</v>
      </c>
      <c r="AU171" s="219" t="s">
        <v>84</v>
      </c>
      <c r="AY171" s="19" t="s">
        <v>126</v>
      </c>
      <c r="BE171" s="220">
        <f>IF(N171="základní",J171,0)</f>
        <v>0</v>
      </c>
      <c r="BF171" s="220">
        <f>IF(N171="snížená",J171,0)</f>
        <v>0</v>
      </c>
      <c r="BG171" s="220">
        <f>IF(N171="zákl. přenesená",J171,0)</f>
        <v>0</v>
      </c>
      <c r="BH171" s="220">
        <f>IF(N171="sníž. přenesená",J171,0)</f>
        <v>0</v>
      </c>
      <c r="BI171" s="220">
        <f>IF(N171="nulová",J171,0)</f>
        <v>0</v>
      </c>
      <c r="BJ171" s="19" t="s">
        <v>82</v>
      </c>
      <c r="BK171" s="220">
        <f>ROUND(I171*H171,2)</f>
        <v>0</v>
      </c>
      <c r="BL171" s="19" t="s">
        <v>210</v>
      </c>
      <c r="BM171" s="219" t="s">
        <v>961</v>
      </c>
    </row>
    <row r="172" s="2" customFormat="1">
      <c r="A172" s="40"/>
      <c r="B172" s="41"/>
      <c r="C172" s="42"/>
      <c r="D172" s="223" t="s">
        <v>171</v>
      </c>
      <c r="E172" s="42"/>
      <c r="F172" s="233" t="s">
        <v>962</v>
      </c>
      <c r="G172" s="42"/>
      <c r="H172" s="42"/>
      <c r="I172" s="234"/>
      <c r="J172" s="42"/>
      <c r="K172" s="42"/>
      <c r="L172" s="46"/>
      <c r="M172" s="235"/>
      <c r="N172" s="236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171</v>
      </c>
      <c r="AU172" s="19" t="s">
        <v>84</v>
      </c>
    </row>
    <row r="173" s="13" customFormat="1">
      <c r="A173" s="13"/>
      <c r="B173" s="221"/>
      <c r="C173" s="222"/>
      <c r="D173" s="223" t="s">
        <v>134</v>
      </c>
      <c r="E173" s="224" t="s">
        <v>21</v>
      </c>
      <c r="F173" s="225" t="s">
        <v>149</v>
      </c>
      <c r="G173" s="222"/>
      <c r="H173" s="226">
        <v>5</v>
      </c>
      <c r="I173" s="227"/>
      <c r="J173" s="222"/>
      <c r="K173" s="222"/>
      <c r="L173" s="228"/>
      <c r="M173" s="229"/>
      <c r="N173" s="230"/>
      <c r="O173" s="230"/>
      <c r="P173" s="230"/>
      <c r="Q173" s="230"/>
      <c r="R173" s="230"/>
      <c r="S173" s="230"/>
      <c r="T173" s="23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2" t="s">
        <v>134</v>
      </c>
      <c r="AU173" s="232" t="s">
        <v>84</v>
      </c>
      <c r="AV173" s="13" t="s">
        <v>84</v>
      </c>
      <c r="AW173" s="13" t="s">
        <v>34</v>
      </c>
      <c r="AX173" s="13" t="s">
        <v>82</v>
      </c>
      <c r="AY173" s="232" t="s">
        <v>126</v>
      </c>
    </row>
    <row r="174" s="2" customFormat="1" ht="21.75" customHeight="1">
      <c r="A174" s="40"/>
      <c r="B174" s="41"/>
      <c r="C174" s="207" t="s">
        <v>281</v>
      </c>
      <c r="D174" s="207" t="s">
        <v>128</v>
      </c>
      <c r="E174" s="208" t="s">
        <v>963</v>
      </c>
      <c r="F174" s="209" t="s">
        <v>964</v>
      </c>
      <c r="G174" s="210" t="s">
        <v>331</v>
      </c>
      <c r="H174" s="211">
        <v>2</v>
      </c>
      <c r="I174" s="212"/>
      <c r="J174" s="213">
        <f>ROUND(I174*H174,2)</f>
        <v>0</v>
      </c>
      <c r="K174" s="214"/>
      <c r="L174" s="46"/>
      <c r="M174" s="215" t="s">
        <v>21</v>
      </c>
      <c r="N174" s="216" t="s">
        <v>45</v>
      </c>
      <c r="O174" s="86"/>
      <c r="P174" s="217">
        <f>O174*H174</f>
        <v>0</v>
      </c>
      <c r="Q174" s="217">
        <v>0</v>
      </c>
      <c r="R174" s="217">
        <f>Q174*H174</f>
        <v>0</v>
      </c>
      <c r="S174" s="217">
        <v>0.075200000000000003</v>
      </c>
      <c r="T174" s="218">
        <f>S174*H174</f>
        <v>0.15040000000000001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9" t="s">
        <v>210</v>
      </c>
      <c r="AT174" s="219" t="s">
        <v>128</v>
      </c>
      <c r="AU174" s="219" t="s">
        <v>84</v>
      </c>
      <c r="AY174" s="19" t="s">
        <v>126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19" t="s">
        <v>82</v>
      </c>
      <c r="BK174" s="220">
        <f>ROUND(I174*H174,2)</f>
        <v>0</v>
      </c>
      <c r="BL174" s="19" t="s">
        <v>210</v>
      </c>
      <c r="BM174" s="219" t="s">
        <v>965</v>
      </c>
    </row>
    <row r="175" s="2" customFormat="1">
      <c r="A175" s="40"/>
      <c r="B175" s="41"/>
      <c r="C175" s="42"/>
      <c r="D175" s="223" t="s">
        <v>171</v>
      </c>
      <c r="E175" s="42"/>
      <c r="F175" s="233" t="s">
        <v>947</v>
      </c>
      <c r="G175" s="42"/>
      <c r="H175" s="42"/>
      <c r="I175" s="234"/>
      <c r="J175" s="42"/>
      <c r="K175" s="42"/>
      <c r="L175" s="46"/>
      <c r="M175" s="235"/>
      <c r="N175" s="236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171</v>
      </c>
      <c r="AU175" s="19" t="s">
        <v>84</v>
      </c>
    </row>
    <row r="176" s="13" customFormat="1">
      <c r="A176" s="13"/>
      <c r="B176" s="221"/>
      <c r="C176" s="222"/>
      <c r="D176" s="223" t="s">
        <v>134</v>
      </c>
      <c r="E176" s="224" t="s">
        <v>21</v>
      </c>
      <c r="F176" s="225" t="s">
        <v>84</v>
      </c>
      <c r="G176" s="222"/>
      <c r="H176" s="226">
        <v>2</v>
      </c>
      <c r="I176" s="227"/>
      <c r="J176" s="222"/>
      <c r="K176" s="222"/>
      <c r="L176" s="228"/>
      <c r="M176" s="229"/>
      <c r="N176" s="230"/>
      <c r="O176" s="230"/>
      <c r="P176" s="230"/>
      <c r="Q176" s="230"/>
      <c r="R176" s="230"/>
      <c r="S176" s="230"/>
      <c r="T176" s="23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2" t="s">
        <v>134</v>
      </c>
      <c r="AU176" s="232" t="s">
        <v>84</v>
      </c>
      <c r="AV176" s="13" t="s">
        <v>84</v>
      </c>
      <c r="AW176" s="13" t="s">
        <v>34</v>
      </c>
      <c r="AX176" s="13" t="s">
        <v>82</v>
      </c>
      <c r="AY176" s="232" t="s">
        <v>126</v>
      </c>
    </row>
    <row r="177" s="2" customFormat="1" ht="24.15" customHeight="1">
      <c r="A177" s="40"/>
      <c r="B177" s="41"/>
      <c r="C177" s="207" t="s">
        <v>287</v>
      </c>
      <c r="D177" s="207" t="s">
        <v>128</v>
      </c>
      <c r="E177" s="208" t="s">
        <v>966</v>
      </c>
      <c r="F177" s="209" t="s">
        <v>967</v>
      </c>
      <c r="G177" s="210" t="s">
        <v>331</v>
      </c>
      <c r="H177" s="211">
        <v>3</v>
      </c>
      <c r="I177" s="212"/>
      <c r="J177" s="213">
        <f>ROUND(I177*H177,2)</f>
        <v>0</v>
      </c>
      <c r="K177" s="214"/>
      <c r="L177" s="46"/>
      <c r="M177" s="215" t="s">
        <v>21</v>
      </c>
      <c r="N177" s="216" t="s">
        <v>45</v>
      </c>
      <c r="O177" s="86"/>
      <c r="P177" s="217">
        <f>O177*H177</f>
        <v>0</v>
      </c>
      <c r="Q177" s="217">
        <v>0</v>
      </c>
      <c r="R177" s="217">
        <f>Q177*H177</f>
        <v>0</v>
      </c>
      <c r="S177" s="217">
        <v>0.075200000000000003</v>
      </c>
      <c r="T177" s="218">
        <f>S177*H177</f>
        <v>0.22560000000000002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9" t="s">
        <v>210</v>
      </c>
      <c r="AT177" s="219" t="s">
        <v>128</v>
      </c>
      <c r="AU177" s="219" t="s">
        <v>84</v>
      </c>
      <c r="AY177" s="19" t="s">
        <v>126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19" t="s">
        <v>82</v>
      </c>
      <c r="BK177" s="220">
        <f>ROUND(I177*H177,2)</f>
        <v>0</v>
      </c>
      <c r="BL177" s="19" t="s">
        <v>210</v>
      </c>
      <c r="BM177" s="219" t="s">
        <v>968</v>
      </c>
    </row>
    <row r="178" s="2" customFormat="1">
      <c r="A178" s="40"/>
      <c r="B178" s="41"/>
      <c r="C178" s="42"/>
      <c r="D178" s="223" t="s">
        <v>171</v>
      </c>
      <c r="E178" s="42"/>
      <c r="F178" s="233" t="s">
        <v>947</v>
      </c>
      <c r="G178" s="42"/>
      <c r="H178" s="42"/>
      <c r="I178" s="234"/>
      <c r="J178" s="42"/>
      <c r="K178" s="42"/>
      <c r="L178" s="46"/>
      <c r="M178" s="235"/>
      <c r="N178" s="236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171</v>
      </c>
      <c r="AU178" s="19" t="s">
        <v>84</v>
      </c>
    </row>
    <row r="179" s="13" customFormat="1">
      <c r="A179" s="13"/>
      <c r="B179" s="221"/>
      <c r="C179" s="222"/>
      <c r="D179" s="223" t="s">
        <v>134</v>
      </c>
      <c r="E179" s="224" t="s">
        <v>21</v>
      </c>
      <c r="F179" s="225" t="s">
        <v>140</v>
      </c>
      <c r="G179" s="222"/>
      <c r="H179" s="226">
        <v>3</v>
      </c>
      <c r="I179" s="227"/>
      <c r="J179" s="222"/>
      <c r="K179" s="222"/>
      <c r="L179" s="228"/>
      <c r="M179" s="229"/>
      <c r="N179" s="230"/>
      <c r="O179" s="230"/>
      <c r="P179" s="230"/>
      <c r="Q179" s="230"/>
      <c r="R179" s="230"/>
      <c r="S179" s="230"/>
      <c r="T179" s="23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2" t="s">
        <v>134</v>
      </c>
      <c r="AU179" s="232" t="s">
        <v>84</v>
      </c>
      <c r="AV179" s="13" t="s">
        <v>84</v>
      </c>
      <c r="AW179" s="13" t="s">
        <v>34</v>
      </c>
      <c r="AX179" s="13" t="s">
        <v>82</v>
      </c>
      <c r="AY179" s="232" t="s">
        <v>126</v>
      </c>
    </row>
    <row r="180" s="2" customFormat="1" ht="16.5" customHeight="1">
      <c r="A180" s="40"/>
      <c r="B180" s="41"/>
      <c r="C180" s="207" t="s">
        <v>295</v>
      </c>
      <c r="D180" s="207" t="s">
        <v>128</v>
      </c>
      <c r="E180" s="208" t="s">
        <v>969</v>
      </c>
      <c r="F180" s="209" t="s">
        <v>970</v>
      </c>
      <c r="G180" s="210" t="s">
        <v>331</v>
      </c>
      <c r="H180" s="211">
        <v>5</v>
      </c>
      <c r="I180" s="212"/>
      <c r="J180" s="213">
        <f>ROUND(I180*H180,2)</f>
        <v>0</v>
      </c>
      <c r="K180" s="214"/>
      <c r="L180" s="46"/>
      <c r="M180" s="215" t="s">
        <v>21</v>
      </c>
      <c r="N180" s="216" t="s">
        <v>45</v>
      </c>
      <c r="O180" s="86"/>
      <c r="P180" s="217">
        <f>O180*H180</f>
        <v>0</v>
      </c>
      <c r="Q180" s="217">
        <v>0</v>
      </c>
      <c r="R180" s="217">
        <f>Q180*H180</f>
        <v>0</v>
      </c>
      <c r="S180" s="217">
        <v>0</v>
      </c>
      <c r="T180" s="218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9" t="s">
        <v>210</v>
      </c>
      <c r="AT180" s="219" t="s">
        <v>128</v>
      </c>
      <c r="AU180" s="219" t="s">
        <v>84</v>
      </c>
      <c r="AY180" s="19" t="s">
        <v>126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19" t="s">
        <v>82</v>
      </c>
      <c r="BK180" s="220">
        <f>ROUND(I180*H180,2)</f>
        <v>0</v>
      </c>
      <c r="BL180" s="19" t="s">
        <v>210</v>
      </c>
      <c r="BM180" s="219" t="s">
        <v>971</v>
      </c>
    </row>
    <row r="181" s="13" customFormat="1">
      <c r="A181" s="13"/>
      <c r="B181" s="221"/>
      <c r="C181" s="222"/>
      <c r="D181" s="223" t="s">
        <v>134</v>
      </c>
      <c r="E181" s="224" t="s">
        <v>21</v>
      </c>
      <c r="F181" s="225" t="s">
        <v>149</v>
      </c>
      <c r="G181" s="222"/>
      <c r="H181" s="226">
        <v>5</v>
      </c>
      <c r="I181" s="227"/>
      <c r="J181" s="222"/>
      <c r="K181" s="222"/>
      <c r="L181" s="228"/>
      <c r="M181" s="229"/>
      <c r="N181" s="230"/>
      <c r="O181" s="230"/>
      <c r="P181" s="230"/>
      <c r="Q181" s="230"/>
      <c r="R181" s="230"/>
      <c r="S181" s="230"/>
      <c r="T181" s="23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2" t="s">
        <v>134</v>
      </c>
      <c r="AU181" s="232" t="s">
        <v>84</v>
      </c>
      <c r="AV181" s="13" t="s">
        <v>84</v>
      </c>
      <c r="AW181" s="13" t="s">
        <v>34</v>
      </c>
      <c r="AX181" s="13" t="s">
        <v>82</v>
      </c>
      <c r="AY181" s="232" t="s">
        <v>126</v>
      </c>
    </row>
    <row r="182" s="2" customFormat="1" ht="21.75" customHeight="1">
      <c r="A182" s="40"/>
      <c r="B182" s="41"/>
      <c r="C182" s="207" t="s">
        <v>300</v>
      </c>
      <c r="D182" s="207" t="s">
        <v>128</v>
      </c>
      <c r="E182" s="208" t="s">
        <v>972</v>
      </c>
      <c r="F182" s="209" t="s">
        <v>973</v>
      </c>
      <c r="G182" s="210" t="s">
        <v>331</v>
      </c>
      <c r="H182" s="211">
        <v>3</v>
      </c>
      <c r="I182" s="212"/>
      <c r="J182" s="213">
        <f>ROUND(I182*H182,2)</f>
        <v>0</v>
      </c>
      <c r="K182" s="214"/>
      <c r="L182" s="46"/>
      <c r="M182" s="215" t="s">
        <v>21</v>
      </c>
      <c r="N182" s="216" t="s">
        <v>45</v>
      </c>
      <c r="O182" s="86"/>
      <c r="P182" s="217">
        <f>O182*H182</f>
        <v>0</v>
      </c>
      <c r="Q182" s="217">
        <v>0</v>
      </c>
      <c r="R182" s="217">
        <f>Q182*H182</f>
        <v>0</v>
      </c>
      <c r="S182" s="217">
        <v>0</v>
      </c>
      <c r="T182" s="218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9" t="s">
        <v>210</v>
      </c>
      <c r="AT182" s="219" t="s">
        <v>128</v>
      </c>
      <c r="AU182" s="219" t="s">
        <v>84</v>
      </c>
      <c r="AY182" s="19" t="s">
        <v>126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19" t="s">
        <v>82</v>
      </c>
      <c r="BK182" s="220">
        <f>ROUND(I182*H182,2)</f>
        <v>0</v>
      </c>
      <c r="BL182" s="19" t="s">
        <v>210</v>
      </c>
      <c r="BM182" s="219" t="s">
        <v>974</v>
      </c>
    </row>
    <row r="183" s="13" customFormat="1">
      <c r="A183" s="13"/>
      <c r="B183" s="221"/>
      <c r="C183" s="222"/>
      <c r="D183" s="223" t="s">
        <v>134</v>
      </c>
      <c r="E183" s="224" t="s">
        <v>21</v>
      </c>
      <c r="F183" s="225" t="s">
        <v>140</v>
      </c>
      <c r="G183" s="222"/>
      <c r="H183" s="226">
        <v>3</v>
      </c>
      <c r="I183" s="227"/>
      <c r="J183" s="222"/>
      <c r="K183" s="222"/>
      <c r="L183" s="228"/>
      <c r="M183" s="229"/>
      <c r="N183" s="230"/>
      <c r="O183" s="230"/>
      <c r="P183" s="230"/>
      <c r="Q183" s="230"/>
      <c r="R183" s="230"/>
      <c r="S183" s="230"/>
      <c r="T183" s="23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2" t="s">
        <v>134</v>
      </c>
      <c r="AU183" s="232" t="s">
        <v>84</v>
      </c>
      <c r="AV183" s="13" t="s">
        <v>84</v>
      </c>
      <c r="AW183" s="13" t="s">
        <v>34</v>
      </c>
      <c r="AX183" s="13" t="s">
        <v>82</v>
      </c>
      <c r="AY183" s="232" t="s">
        <v>126</v>
      </c>
    </row>
    <row r="184" s="12" customFormat="1" ht="25.92" customHeight="1">
      <c r="A184" s="12"/>
      <c r="B184" s="191"/>
      <c r="C184" s="192"/>
      <c r="D184" s="193" t="s">
        <v>73</v>
      </c>
      <c r="E184" s="194" t="s">
        <v>306</v>
      </c>
      <c r="F184" s="194" t="s">
        <v>975</v>
      </c>
      <c r="G184" s="192"/>
      <c r="H184" s="192"/>
      <c r="I184" s="195"/>
      <c r="J184" s="196">
        <f>BK184</f>
        <v>0</v>
      </c>
      <c r="K184" s="192"/>
      <c r="L184" s="197"/>
      <c r="M184" s="198"/>
      <c r="N184" s="199"/>
      <c r="O184" s="199"/>
      <c r="P184" s="200">
        <f>P185+P247</f>
        <v>0</v>
      </c>
      <c r="Q184" s="199"/>
      <c r="R184" s="200">
        <f>R185+R247</f>
        <v>36.710632310000001</v>
      </c>
      <c r="S184" s="199"/>
      <c r="T184" s="201">
        <f>T185+T247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2" t="s">
        <v>140</v>
      </c>
      <c r="AT184" s="203" t="s">
        <v>73</v>
      </c>
      <c r="AU184" s="203" t="s">
        <v>74</v>
      </c>
      <c r="AY184" s="202" t="s">
        <v>126</v>
      </c>
      <c r="BK184" s="204">
        <f>BK185+BK247</f>
        <v>0</v>
      </c>
    </row>
    <row r="185" s="12" customFormat="1" ht="22.8" customHeight="1">
      <c r="A185" s="12"/>
      <c r="B185" s="191"/>
      <c r="C185" s="192"/>
      <c r="D185" s="193" t="s">
        <v>73</v>
      </c>
      <c r="E185" s="205" t="s">
        <v>976</v>
      </c>
      <c r="F185" s="205" t="s">
        <v>977</v>
      </c>
      <c r="G185" s="192"/>
      <c r="H185" s="192"/>
      <c r="I185" s="195"/>
      <c r="J185" s="206">
        <f>BK185</f>
        <v>0</v>
      </c>
      <c r="K185" s="192"/>
      <c r="L185" s="197"/>
      <c r="M185" s="198"/>
      <c r="N185" s="199"/>
      <c r="O185" s="199"/>
      <c r="P185" s="200">
        <f>SUM(P186:P246)</f>
        <v>0</v>
      </c>
      <c r="Q185" s="199"/>
      <c r="R185" s="200">
        <f>SUM(R186:R246)</f>
        <v>0.45643679999999998</v>
      </c>
      <c r="S185" s="199"/>
      <c r="T185" s="201">
        <f>SUM(T186:T246)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2" t="s">
        <v>140</v>
      </c>
      <c r="AT185" s="203" t="s">
        <v>73</v>
      </c>
      <c r="AU185" s="203" t="s">
        <v>82</v>
      </c>
      <c r="AY185" s="202" t="s">
        <v>126</v>
      </c>
      <c r="BK185" s="204">
        <f>SUM(BK186:BK246)</f>
        <v>0</v>
      </c>
    </row>
    <row r="186" s="2" customFormat="1" ht="24.15" customHeight="1">
      <c r="A186" s="40"/>
      <c r="B186" s="41"/>
      <c r="C186" s="207" t="s">
        <v>305</v>
      </c>
      <c r="D186" s="207" t="s">
        <v>128</v>
      </c>
      <c r="E186" s="208" t="s">
        <v>978</v>
      </c>
      <c r="F186" s="209" t="s">
        <v>979</v>
      </c>
      <c r="G186" s="210" t="s">
        <v>331</v>
      </c>
      <c r="H186" s="211">
        <v>30</v>
      </c>
      <c r="I186" s="212"/>
      <c r="J186" s="213">
        <f>ROUND(I186*H186,2)</f>
        <v>0</v>
      </c>
      <c r="K186" s="214"/>
      <c r="L186" s="46"/>
      <c r="M186" s="215" t="s">
        <v>21</v>
      </c>
      <c r="N186" s="216" t="s">
        <v>45</v>
      </c>
      <c r="O186" s="86"/>
      <c r="P186" s="217">
        <f>O186*H186</f>
        <v>0</v>
      </c>
      <c r="Q186" s="217">
        <v>0</v>
      </c>
      <c r="R186" s="217">
        <f>Q186*H186</f>
        <v>0</v>
      </c>
      <c r="S186" s="217">
        <v>0</v>
      </c>
      <c r="T186" s="218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9" t="s">
        <v>475</v>
      </c>
      <c r="AT186" s="219" t="s">
        <v>128</v>
      </c>
      <c r="AU186" s="219" t="s">
        <v>84</v>
      </c>
      <c r="AY186" s="19" t="s">
        <v>126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19" t="s">
        <v>82</v>
      </c>
      <c r="BK186" s="220">
        <f>ROUND(I186*H186,2)</f>
        <v>0</v>
      </c>
      <c r="BL186" s="19" t="s">
        <v>475</v>
      </c>
      <c r="BM186" s="219" t="s">
        <v>980</v>
      </c>
    </row>
    <row r="187" s="13" customFormat="1">
      <c r="A187" s="13"/>
      <c r="B187" s="221"/>
      <c r="C187" s="222"/>
      <c r="D187" s="223" t="s">
        <v>134</v>
      </c>
      <c r="E187" s="224" t="s">
        <v>21</v>
      </c>
      <c r="F187" s="225" t="s">
        <v>981</v>
      </c>
      <c r="G187" s="222"/>
      <c r="H187" s="226">
        <v>30</v>
      </c>
      <c r="I187" s="227"/>
      <c r="J187" s="222"/>
      <c r="K187" s="222"/>
      <c r="L187" s="228"/>
      <c r="M187" s="229"/>
      <c r="N187" s="230"/>
      <c r="O187" s="230"/>
      <c r="P187" s="230"/>
      <c r="Q187" s="230"/>
      <c r="R187" s="230"/>
      <c r="S187" s="230"/>
      <c r="T187" s="23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2" t="s">
        <v>134</v>
      </c>
      <c r="AU187" s="232" t="s">
        <v>84</v>
      </c>
      <c r="AV187" s="13" t="s">
        <v>84</v>
      </c>
      <c r="AW187" s="13" t="s">
        <v>34</v>
      </c>
      <c r="AX187" s="13" t="s">
        <v>74</v>
      </c>
      <c r="AY187" s="232" t="s">
        <v>126</v>
      </c>
    </row>
    <row r="188" s="2" customFormat="1" ht="16.5" customHeight="1">
      <c r="A188" s="40"/>
      <c r="B188" s="41"/>
      <c r="C188" s="207" t="s">
        <v>311</v>
      </c>
      <c r="D188" s="207" t="s">
        <v>128</v>
      </c>
      <c r="E188" s="208" t="s">
        <v>982</v>
      </c>
      <c r="F188" s="209" t="s">
        <v>983</v>
      </c>
      <c r="G188" s="210" t="s">
        <v>331</v>
      </c>
      <c r="H188" s="211">
        <v>5</v>
      </c>
      <c r="I188" s="212"/>
      <c r="J188" s="213">
        <f>ROUND(I188*H188,2)</f>
        <v>0</v>
      </c>
      <c r="K188" s="214"/>
      <c r="L188" s="46"/>
      <c r="M188" s="215" t="s">
        <v>21</v>
      </c>
      <c r="N188" s="216" t="s">
        <v>45</v>
      </c>
      <c r="O188" s="86"/>
      <c r="P188" s="217">
        <f>O188*H188</f>
        <v>0</v>
      </c>
      <c r="Q188" s="217">
        <v>0</v>
      </c>
      <c r="R188" s="217">
        <f>Q188*H188</f>
        <v>0</v>
      </c>
      <c r="S188" s="217">
        <v>0</v>
      </c>
      <c r="T188" s="218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9" t="s">
        <v>475</v>
      </c>
      <c r="AT188" s="219" t="s">
        <v>128</v>
      </c>
      <c r="AU188" s="219" t="s">
        <v>84</v>
      </c>
      <c r="AY188" s="19" t="s">
        <v>126</v>
      </c>
      <c r="BE188" s="220">
        <f>IF(N188="základní",J188,0)</f>
        <v>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19" t="s">
        <v>82</v>
      </c>
      <c r="BK188" s="220">
        <f>ROUND(I188*H188,2)</f>
        <v>0</v>
      </c>
      <c r="BL188" s="19" t="s">
        <v>475</v>
      </c>
      <c r="BM188" s="219" t="s">
        <v>984</v>
      </c>
    </row>
    <row r="189" s="2" customFormat="1">
      <c r="A189" s="40"/>
      <c r="B189" s="41"/>
      <c r="C189" s="42"/>
      <c r="D189" s="223" t="s">
        <v>171</v>
      </c>
      <c r="E189" s="42"/>
      <c r="F189" s="233" t="s">
        <v>923</v>
      </c>
      <c r="G189" s="42"/>
      <c r="H189" s="42"/>
      <c r="I189" s="234"/>
      <c r="J189" s="42"/>
      <c r="K189" s="42"/>
      <c r="L189" s="46"/>
      <c r="M189" s="235"/>
      <c r="N189" s="236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171</v>
      </c>
      <c r="AU189" s="19" t="s">
        <v>84</v>
      </c>
    </row>
    <row r="190" s="13" customFormat="1">
      <c r="A190" s="13"/>
      <c r="B190" s="221"/>
      <c r="C190" s="222"/>
      <c r="D190" s="223" t="s">
        <v>134</v>
      </c>
      <c r="E190" s="224" t="s">
        <v>21</v>
      </c>
      <c r="F190" s="225" t="s">
        <v>149</v>
      </c>
      <c r="G190" s="222"/>
      <c r="H190" s="226">
        <v>5</v>
      </c>
      <c r="I190" s="227"/>
      <c r="J190" s="222"/>
      <c r="K190" s="222"/>
      <c r="L190" s="228"/>
      <c r="M190" s="229"/>
      <c r="N190" s="230"/>
      <c r="O190" s="230"/>
      <c r="P190" s="230"/>
      <c r="Q190" s="230"/>
      <c r="R190" s="230"/>
      <c r="S190" s="230"/>
      <c r="T190" s="23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2" t="s">
        <v>134</v>
      </c>
      <c r="AU190" s="232" t="s">
        <v>84</v>
      </c>
      <c r="AV190" s="13" t="s">
        <v>84</v>
      </c>
      <c r="AW190" s="13" t="s">
        <v>34</v>
      </c>
      <c r="AX190" s="13" t="s">
        <v>82</v>
      </c>
      <c r="AY190" s="232" t="s">
        <v>126</v>
      </c>
    </row>
    <row r="191" s="2" customFormat="1" ht="16.5" customHeight="1">
      <c r="A191" s="40"/>
      <c r="B191" s="41"/>
      <c r="C191" s="207" t="s">
        <v>317</v>
      </c>
      <c r="D191" s="207" t="s">
        <v>128</v>
      </c>
      <c r="E191" s="208" t="s">
        <v>985</v>
      </c>
      <c r="F191" s="209" t="s">
        <v>986</v>
      </c>
      <c r="G191" s="210" t="s">
        <v>331</v>
      </c>
      <c r="H191" s="211">
        <v>78</v>
      </c>
      <c r="I191" s="212"/>
      <c r="J191" s="213">
        <f>ROUND(I191*H191,2)</f>
        <v>0</v>
      </c>
      <c r="K191" s="214"/>
      <c r="L191" s="46"/>
      <c r="M191" s="215" t="s">
        <v>21</v>
      </c>
      <c r="N191" s="216" t="s">
        <v>45</v>
      </c>
      <c r="O191" s="86"/>
      <c r="P191" s="217">
        <f>O191*H191</f>
        <v>0</v>
      </c>
      <c r="Q191" s="217">
        <v>0</v>
      </c>
      <c r="R191" s="217">
        <f>Q191*H191</f>
        <v>0</v>
      </c>
      <c r="S191" s="217">
        <v>0</v>
      </c>
      <c r="T191" s="218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9" t="s">
        <v>210</v>
      </c>
      <c r="AT191" s="219" t="s">
        <v>128</v>
      </c>
      <c r="AU191" s="219" t="s">
        <v>84</v>
      </c>
      <c r="AY191" s="19" t="s">
        <v>126</v>
      </c>
      <c r="BE191" s="220">
        <f>IF(N191="základní",J191,0)</f>
        <v>0</v>
      </c>
      <c r="BF191" s="220">
        <f>IF(N191="snížená",J191,0)</f>
        <v>0</v>
      </c>
      <c r="BG191" s="220">
        <f>IF(N191="zákl. přenesená",J191,0)</f>
        <v>0</v>
      </c>
      <c r="BH191" s="220">
        <f>IF(N191="sníž. přenesená",J191,0)</f>
        <v>0</v>
      </c>
      <c r="BI191" s="220">
        <f>IF(N191="nulová",J191,0)</f>
        <v>0</v>
      </c>
      <c r="BJ191" s="19" t="s">
        <v>82</v>
      </c>
      <c r="BK191" s="220">
        <f>ROUND(I191*H191,2)</f>
        <v>0</v>
      </c>
      <c r="BL191" s="19" t="s">
        <v>210</v>
      </c>
      <c r="BM191" s="219" t="s">
        <v>987</v>
      </c>
    </row>
    <row r="192" s="2" customFormat="1">
      <c r="A192" s="40"/>
      <c r="B192" s="41"/>
      <c r="C192" s="42"/>
      <c r="D192" s="223" t="s">
        <v>171</v>
      </c>
      <c r="E192" s="42"/>
      <c r="F192" s="233" t="s">
        <v>923</v>
      </c>
      <c r="G192" s="42"/>
      <c r="H192" s="42"/>
      <c r="I192" s="234"/>
      <c r="J192" s="42"/>
      <c r="K192" s="42"/>
      <c r="L192" s="46"/>
      <c r="M192" s="235"/>
      <c r="N192" s="236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171</v>
      </c>
      <c r="AU192" s="19" t="s">
        <v>84</v>
      </c>
    </row>
    <row r="193" s="13" customFormat="1">
      <c r="A193" s="13"/>
      <c r="B193" s="221"/>
      <c r="C193" s="222"/>
      <c r="D193" s="223" t="s">
        <v>134</v>
      </c>
      <c r="E193" s="224" t="s">
        <v>21</v>
      </c>
      <c r="F193" s="225" t="s">
        <v>988</v>
      </c>
      <c r="G193" s="222"/>
      <c r="H193" s="226">
        <v>78</v>
      </c>
      <c r="I193" s="227"/>
      <c r="J193" s="222"/>
      <c r="K193" s="222"/>
      <c r="L193" s="228"/>
      <c r="M193" s="229"/>
      <c r="N193" s="230"/>
      <c r="O193" s="230"/>
      <c r="P193" s="230"/>
      <c r="Q193" s="230"/>
      <c r="R193" s="230"/>
      <c r="S193" s="230"/>
      <c r="T193" s="23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2" t="s">
        <v>134</v>
      </c>
      <c r="AU193" s="232" t="s">
        <v>84</v>
      </c>
      <c r="AV193" s="13" t="s">
        <v>84</v>
      </c>
      <c r="AW193" s="13" t="s">
        <v>34</v>
      </c>
      <c r="AX193" s="13" t="s">
        <v>82</v>
      </c>
      <c r="AY193" s="232" t="s">
        <v>126</v>
      </c>
    </row>
    <row r="194" s="2" customFormat="1" ht="33" customHeight="1">
      <c r="A194" s="40"/>
      <c r="B194" s="41"/>
      <c r="C194" s="207" t="s">
        <v>321</v>
      </c>
      <c r="D194" s="207" t="s">
        <v>128</v>
      </c>
      <c r="E194" s="208" t="s">
        <v>989</v>
      </c>
      <c r="F194" s="209" t="s">
        <v>990</v>
      </c>
      <c r="G194" s="210" t="s">
        <v>186</v>
      </c>
      <c r="H194" s="211">
        <v>214.80000000000001</v>
      </c>
      <c r="I194" s="212"/>
      <c r="J194" s="213">
        <f>ROUND(I194*H194,2)</f>
        <v>0</v>
      </c>
      <c r="K194" s="214"/>
      <c r="L194" s="46"/>
      <c r="M194" s="215" t="s">
        <v>21</v>
      </c>
      <c r="N194" s="216" t="s">
        <v>45</v>
      </c>
      <c r="O194" s="86"/>
      <c r="P194" s="217">
        <f>O194*H194</f>
        <v>0</v>
      </c>
      <c r="Q194" s="217">
        <v>0</v>
      </c>
      <c r="R194" s="217">
        <f>Q194*H194</f>
        <v>0</v>
      </c>
      <c r="S194" s="217">
        <v>0</v>
      </c>
      <c r="T194" s="218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9" t="s">
        <v>210</v>
      </c>
      <c r="AT194" s="219" t="s">
        <v>128</v>
      </c>
      <c r="AU194" s="219" t="s">
        <v>84</v>
      </c>
      <c r="AY194" s="19" t="s">
        <v>126</v>
      </c>
      <c r="BE194" s="220">
        <f>IF(N194="základní",J194,0)</f>
        <v>0</v>
      </c>
      <c r="BF194" s="220">
        <f>IF(N194="snížená",J194,0)</f>
        <v>0</v>
      </c>
      <c r="BG194" s="220">
        <f>IF(N194="zákl. přenesená",J194,0)</f>
        <v>0</v>
      </c>
      <c r="BH194" s="220">
        <f>IF(N194="sníž. přenesená",J194,0)</f>
        <v>0</v>
      </c>
      <c r="BI194" s="220">
        <f>IF(N194="nulová",J194,0)</f>
        <v>0</v>
      </c>
      <c r="BJ194" s="19" t="s">
        <v>82</v>
      </c>
      <c r="BK194" s="220">
        <f>ROUND(I194*H194,2)</f>
        <v>0</v>
      </c>
      <c r="BL194" s="19" t="s">
        <v>210</v>
      </c>
      <c r="BM194" s="219" t="s">
        <v>991</v>
      </c>
    </row>
    <row r="195" s="2" customFormat="1">
      <c r="A195" s="40"/>
      <c r="B195" s="41"/>
      <c r="C195" s="42"/>
      <c r="D195" s="223" t="s">
        <v>171</v>
      </c>
      <c r="E195" s="42"/>
      <c r="F195" s="233" t="s">
        <v>923</v>
      </c>
      <c r="G195" s="42"/>
      <c r="H195" s="42"/>
      <c r="I195" s="234"/>
      <c r="J195" s="42"/>
      <c r="K195" s="42"/>
      <c r="L195" s="46"/>
      <c r="M195" s="235"/>
      <c r="N195" s="236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171</v>
      </c>
      <c r="AU195" s="19" t="s">
        <v>84</v>
      </c>
    </row>
    <row r="196" s="13" customFormat="1">
      <c r="A196" s="13"/>
      <c r="B196" s="221"/>
      <c r="C196" s="222"/>
      <c r="D196" s="223" t="s">
        <v>134</v>
      </c>
      <c r="E196" s="224" t="s">
        <v>21</v>
      </c>
      <c r="F196" s="225" t="s">
        <v>992</v>
      </c>
      <c r="G196" s="222"/>
      <c r="H196" s="226">
        <v>214.80000000000001</v>
      </c>
      <c r="I196" s="227"/>
      <c r="J196" s="222"/>
      <c r="K196" s="222"/>
      <c r="L196" s="228"/>
      <c r="M196" s="229"/>
      <c r="N196" s="230"/>
      <c r="O196" s="230"/>
      <c r="P196" s="230"/>
      <c r="Q196" s="230"/>
      <c r="R196" s="230"/>
      <c r="S196" s="230"/>
      <c r="T196" s="23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2" t="s">
        <v>134</v>
      </c>
      <c r="AU196" s="232" t="s">
        <v>84</v>
      </c>
      <c r="AV196" s="13" t="s">
        <v>84</v>
      </c>
      <c r="AW196" s="13" t="s">
        <v>34</v>
      </c>
      <c r="AX196" s="13" t="s">
        <v>82</v>
      </c>
      <c r="AY196" s="232" t="s">
        <v>126</v>
      </c>
    </row>
    <row r="197" s="2" customFormat="1" ht="24.15" customHeight="1">
      <c r="A197" s="40"/>
      <c r="B197" s="41"/>
      <c r="C197" s="207" t="s">
        <v>328</v>
      </c>
      <c r="D197" s="207" t="s">
        <v>128</v>
      </c>
      <c r="E197" s="208" t="s">
        <v>993</v>
      </c>
      <c r="F197" s="209" t="s">
        <v>994</v>
      </c>
      <c r="G197" s="210" t="s">
        <v>331</v>
      </c>
      <c r="H197" s="211">
        <v>48</v>
      </c>
      <c r="I197" s="212"/>
      <c r="J197" s="213">
        <f>ROUND(I197*H197,2)</f>
        <v>0</v>
      </c>
      <c r="K197" s="214"/>
      <c r="L197" s="46"/>
      <c r="M197" s="215" t="s">
        <v>21</v>
      </c>
      <c r="N197" s="216" t="s">
        <v>45</v>
      </c>
      <c r="O197" s="86"/>
      <c r="P197" s="217">
        <f>O197*H197</f>
        <v>0</v>
      </c>
      <c r="Q197" s="217">
        <v>0</v>
      </c>
      <c r="R197" s="217">
        <f>Q197*H197</f>
        <v>0</v>
      </c>
      <c r="S197" s="217">
        <v>0</v>
      </c>
      <c r="T197" s="218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9" t="s">
        <v>475</v>
      </c>
      <c r="AT197" s="219" t="s">
        <v>128</v>
      </c>
      <c r="AU197" s="219" t="s">
        <v>84</v>
      </c>
      <c r="AY197" s="19" t="s">
        <v>126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19" t="s">
        <v>82</v>
      </c>
      <c r="BK197" s="220">
        <f>ROUND(I197*H197,2)</f>
        <v>0</v>
      </c>
      <c r="BL197" s="19" t="s">
        <v>475</v>
      </c>
      <c r="BM197" s="219" t="s">
        <v>995</v>
      </c>
    </row>
    <row r="198" s="13" customFormat="1">
      <c r="A198" s="13"/>
      <c r="B198" s="221"/>
      <c r="C198" s="222"/>
      <c r="D198" s="223" t="s">
        <v>134</v>
      </c>
      <c r="E198" s="224" t="s">
        <v>21</v>
      </c>
      <c r="F198" s="225" t="s">
        <v>996</v>
      </c>
      <c r="G198" s="222"/>
      <c r="H198" s="226">
        <v>48</v>
      </c>
      <c r="I198" s="227"/>
      <c r="J198" s="222"/>
      <c r="K198" s="222"/>
      <c r="L198" s="228"/>
      <c r="M198" s="229"/>
      <c r="N198" s="230"/>
      <c r="O198" s="230"/>
      <c r="P198" s="230"/>
      <c r="Q198" s="230"/>
      <c r="R198" s="230"/>
      <c r="S198" s="230"/>
      <c r="T198" s="23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2" t="s">
        <v>134</v>
      </c>
      <c r="AU198" s="232" t="s">
        <v>84</v>
      </c>
      <c r="AV198" s="13" t="s">
        <v>84</v>
      </c>
      <c r="AW198" s="13" t="s">
        <v>34</v>
      </c>
      <c r="AX198" s="13" t="s">
        <v>82</v>
      </c>
      <c r="AY198" s="232" t="s">
        <v>126</v>
      </c>
    </row>
    <row r="199" s="2" customFormat="1" ht="16.5" customHeight="1">
      <c r="A199" s="40"/>
      <c r="B199" s="41"/>
      <c r="C199" s="207" t="s">
        <v>333</v>
      </c>
      <c r="D199" s="207" t="s">
        <v>128</v>
      </c>
      <c r="E199" s="208" t="s">
        <v>997</v>
      </c>
      <c r="F199" s="209" t="s">
        <v>998</v>
      </c>
      <c r="G199" s="210" t="s">
        <v>186</v>
      </c>
      <c r="H199" s="211">
        <v>196.80000000000001</v>
      </c>
      <c r="I199" s="212"/>
      <c r="J199" s="213">
        <f>ROUND(I199*H199,2)</f>
        <v>0</v>
      </c>
      <c r="K199" s="214"/>
      <c r="L199" s="46"/>
      <c r="M199" s="215" t="s">
        <v>21</v>
      </c>
      <c r="N199" s="216" t="s">
        <v>45</v>
      </c>
      <c r="O199" s="86"/>
      <c r="P199" s="217">
        <f>O199*H199</f>
        <v>0</v>
      </c>
      <c r="Q199" s="217">
        <v>0</v>
      </c>
      <c r="R199" s="217">
        <f>Q199*H199</f>
        <v>0</v>
      </c>
      <c r="S199" s="217">
        <v>0</v>
      </c>
      <c r="T199" s="218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9" t="s">
        <v>475</v>
      </c>
      <c r="AT199" s="219" t="s">
        <v>128</v>
      </c>
      <c r="AU199" s="219" t="s">
        <v>84</v>
      </c>
      <c r="AY199" s="19" t="s">
        <v>126</v>
      </c>
      <c r="BE199" s="220">
        <f>IF(N199="základní",J199,0)</f>
        <v>0</v>
      </c>
      <c r="BF199" s="220">
        <f>IF(N199="snížená",J199,0)</f>
        <v>0</v>
      </c>
      <c r="BG199" s="220">
        <f>IF(N199="zákl. přenesená",J199,0)</f>
        <v>0</v>
      </c>
      <c r="BH199" s="220">
        <f>IF(N199="sníž. přenesená",J199,0)</f>
        <v>0</v>
      </c>
      <c r="BI199" s="220">
        <f>IF(N199="nulová",J199,0)</f>
        <v>0</v>
      </c>
      <c r="BJ199" s="19" t="s">
        <v>82</v>
      </c>
      <c r="BK199" s="220">
        <f>ROUND(I199*H199,2)</f>
        <v>0</v>
      </c>
      <c r="BL199" s="19" t="s">
        <v>475</v>
      </c>
      <c r="BM199" s="219" t="s">
        <v>999</v>
      </c>
    </row>
    <row r="200" s="2" customFormat="1">
      <c r="A200" s="40"/>
      <c r="B200" s="41"/>
      <c r="C200" s="42"/>
      <c r="D200" s="223" t="s">
        <v>171</v>
      </c>
      <c r="E200" s="42"/>
      <c r="F200" s="233" t="s">
        <v>923</v>
      </c>
      <c r="G200" s="42"/>
      <c r="H200" s="42"/>
      <c r="I200" s="234"/>
      <c r="J200" s="42"/>
      <c r="K200" s="42"/>
      <c r="L200" s="46"/>
      <c r="M200" s="235"/>
      <c r="N200" s="236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171</v>
      </c>
      <c r="AU200" s="19" t="s">
        <v>84</v>
      </c>
    </row>
    <row r="201" s="13" customFormat="1">
      <c r="A201" s="13"/>
      <c r="B201" s="221"/>
      <c r="C201" s="222"/>
      <c r="D201" s="223" t="s">
        <v>134</v>
      </c>
      <c r="E201" s="224" t="s">
        <v>21</v>
      </c>
      <c r="F201" s="225" t="s">
        <v>1000</v>
      </c>
      <c r="G201" s="222"/>
      <c r="H201" s="226">
        <v>196.80000000000001</v>
      </c>
      <c r="I201" s="227"/>
      <c r="J201" s="222"/>
      <c r="K201" s="222"/>
      <c r="L201" s="228"/>
      <c r="M201" s="229"/>
      <c r="N201" s="230"/>
      <c r="O201" s="230"/>
      <c r="P201" s="230"/>
      <c r="Q201" s="230"/>
      <c r="R201" s="230"/>
      <c r="S201" s="230"/>
      <c r="T201" s="23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2" t="s">
        <v>134</v>
      </c>
      <c r="AU201" s="232" t="s">
        <v>84</v>
      </c>
      <c r="AV201" s="13" t="s">
        <v>84</v>
      </c>
      <c r="AW201" s="13" t="s">
        <v>34</v>
      </c>
      <c r="AX201" s="13" t="s">
        <v>82</v>
      </c>
      <c r="AY201" s="232" t="s">
        <v>126</v>
      </c>
    </row>
    <row r="202" s="2" customFormat="1" ht="16.5" customHeight="1">
      <c r="A202" s="40"/>
      <c r="B202" s="41"/>
      <c r="C202" s="207" t="s">
        <v>338</v>
      </c>
      <c r="D202" s="207" t="s">
        <v>128</v>
      </c>
      <c r="E202" s="208" t="s">
        <v>1001</v>
      </c>
      <c r="F202" s="209" t="s">
        <v>1002</v>
      </c>
      <c r="G202" s="210" t="s">
        <v>186</v>
      </c>
      <c r="H202" s="211">
        <v>12</v>
      </c>
      <c r="I202" s="212"/>
      <c r="J202" s="213">
        <f>ROUND(I202*H202,2)</f>
        <v>0</v>
      </c>
      <c r="K202" s="214"/>
      <c r="L202" s="46"/>
      <c r="M202" s="215" t="s">
        <v>21</v>
      </c>
      <c r="N202" s="216" t="s">
        <v>45</v>
      </c>
      <c r="O202" s="86"/>
      <c r="P202" s="217">
        <f>O202*H202</f>
        <v>0</v>
      </c>
      <c r="Q202" s="217">
        <v>0</v>
      </c>
      <c r="R202" s="217">
        <f>Q202*H202</f>
        <v>0</v>
      </c>
      <c r="S202" s="217">
        <v>0</v>
      </c>
      <c r="T202" s="218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9" t="s">
        <v>475</v>
      </c>
      <c r="AT202" s="219" t="s">
        <v>128</v>
      </c>
      <c r="AU202" s="219" t="s">
        <v>84</v>
      </c>
      <c r="AY202" s="19" t="s">
        <v>126</v>
      </c>
      <c r="BE202" s="220">
        <f>IF(N202="základní",J202,0)</f>
        <v>0</v>
      </c>
      <c r="BF202" s="220">
        <f>IF(N202="snížená",J202,0)</f>
        <v>0</v>
      </c>
      <c r="BG202" s="220">
        <f>IF(N202="zákl. přenesená",J202,0)</f>
        <v>0</v>
      </c>
      <c r="BH202" s="220">
        <f>IF(N202="sníž. přenesená",J202,0)</f>
        <v>0</v>
      </c>
      <c r="BI202" s="220">
        <f>IF(N202="nulová",J202,0)</f>
        <v>0</v>
      </c>
      <c r="BJ202" s="19" t="s">
        <v>82</v>
      </c>
      <c r="BK202" s="220">
        <f>ROUND(I202*H202,2)</f>
        <v>0</v>
      </c>
      <c r="BL202" s="19" t="s">
        <v>475</v>
      </c>
      <c r="BM202" s="219" t="s">
        <v>1003</v>
      </c>
    </row>
    <row r="203" s="2" customFormat="1">
      <c r="A203" s="40"/>
      <c r="B203" s="41"/>
      <c r="C203" s="42"/>
      <c r="D203" s="223" t="s">
        <v>171</v>
      </c>
      <c r="E203" s="42"/>
      <c r="F203" s="233" t="s">
        <v>923</v>
      </c>
      <c r="G203" s="42"/>
      <c r="H203" s="42"/>
      <c r="I203" s="234"/>
      <c r="J203" s="42"/>
      <c r="K203" s="42"/>
      <c r="L203" s="46"/>
      <c r="M203" s="235"/>
      <c r="N203" s="236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171</v>
      </c>
      <c r="AU203" s="19" t="s">
        <v>84</v>
      </c>
    </row>
    <row r="204" s="13" customFormat="1">
      <c r="A204" s="13"/>
      <c r="B204" s="221"/>
      <c r="C204" s="222"/>
      <c r="D204" s="223" t="s">
        <v>134</v>
      </c>
      <c r="E204" s="224" t="s">
        <v>21</v>
      </c>
      <c r="F204" s="225" t="s">
        <v>183</v>
      </c>
      <c r="G204" s="222"/>
      <c r="H204" s="226">
        <v>12</v>
      </c>
      <c r="I204" s="227"/>
      <c r="J204" s="222"/>
      <c r="K204" s="222"/>
      <c r="L204" s="228"/>
      <c r="M204" s="229"/>
      <c r="N204" s="230"/>
      <c r="O204" s="230"/>
      <c r="P204" s="230"/>
      <c r="Q204" s="230"/>
      <c r="R204" s="230"/>
      <c r="S204" s="230"/>
      <c r="T204" s="23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2" t="s">
        <v>134</v>
      </c>
      <c r="AU204" s="232" t="s">
        <v>84</v>
      </c>
      <c r="AV204" s="13" t="s">
        <v>84</v>
      </c>
      <c r="AW204" s="13" t="s">
        <v>34</v>
      </c>
      <c r="AX204" s="13" t="s">
        <v>82</v>
      </c>
      <c r="AY204" s="232" t="s">
        <v>126</v>
      </c>
    </row>
    <row r="205" s="2" customFormat="1" ht="16.5" customHeight="1">
      <c r="A205" s="40"/>
      <c r="B205" s="41"/>
      <c r="C205" s="207" t="s">
        <v>343</v>
      </c>
      <c r="D205" s="207" t="s">
        <v>128</v>
      </c>
      <c r="E205" s="208" t="s">
        <v>1004</v>
      </c>
      <c r="F205" s="209" t="s">
        <v>1005</v>
      </c>
      <c r="G205" s="210" t="s">
        <v>186</v>
      </c>
      <c r="H205" s="211">
        <v>6</v>
      </c>
      <c r="I205" s="212"/>
      <c r="J205" s="213">
        <f>ROUND(I205*H205,2)</f>
        <v>0</v>
      </c>
      <c r="K205" s="214"/>
      <c r="L205" s="46"/>
      <c r="M205" s="215" t="s">
        <v>21</v>
      </c>
      <c r="N205" s="216" t="s">
        <v>45</v>
      </c>
      <c r="O205" s="86"/>
      <c r="P205" s="217">
        <f>O205*H205</f>
        <v>0</v>
      </c>
      <c r="Q205" s="217">
        <v>0</v>
      </c>
      <c r="R205" s="217">
        <f>Q205*H205</f>
        <v>0</v>
      </c>
      <c r="S205" s="217">
        <v>0</v>
      </c>
      <c r="T205" s="218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9" t="s">
        <v>475</v>
      </c>
      <c r="AT205" s="219" t="s">
        <v>128</v>
      </c>
      <c r="AU205" s="219" t="s">
        <v>84</v>
      </c>
      <c r="AY205" s="19" t="s">
        <v>126</v>
      </c>
      <c r="BE205" s="220">
        <f>IF(N205="základní",J205,0)</f>
        <v>0</v>
      </c>
      <c r="BF205" s="220">
        <f>IF(N205="snížená",J205,0)</f>
        <v>0</v>
      </c>
      <c r="BG205" s="220">
        <f>IF(N205="zákl. přenesená",J205,0)</f>
        <v>0</v>
      </c>
      <c r="BH205" s="220">
        <f>IF(N205="sníž. přenesená",J205,0)</f>
        <v>0</v>
      </c>
      <c r="BI205" s="220">
        <f>IF(N205="nulová",J205,0)</f>
        <v>0</v>
      </c>
      <c r="BJ205" s="19" t="s">
        <v>82</v>
      </c>
      <c r="BK205" s="220">
        <f>ROUND(I205*H205,2)</f>
        <v>0</v>
      </c>
      <c r="BL205" s="19" t="s">
        <v>475</v>
      </c>
      <c r="BM205" s="219" t="s">
        <v>1006</v>
      </c>
    </row>
    <row r="206" s="2" customFormat="1">
      <c r="A206" s="40"/>
      <c r="B206" s="41"/>
      <c r="C206" s="42"/>
      <c r="D206" s="223" t="s">
        <v>171</v>
      </c>
      <c r="E206" s="42"/>
      <c r="F206" s="233" t="s">
        <v>923</v>
      </c>
      <c r="G206" s="42"/>
      <c r="H206" s="42"/>
      <c r="I206" s="234"/>
      <c r="J206" s="42"/>
      <c r="K206" s="42"/>
      <c r="L206" s="46"/>
      <c r="M206" s="235"/>
      <c r="N206" s="236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171</v>
      </c>
      <c r="AU206" s="19" t="s">
        <v>84</v>
      </c>
    </row>
    <row r="207" s="13" customFormat="1">
      <c r="A207" s="13"/>
      <c r="B207" s="221"/>
      <c r="C207" s="222"/>
      <c r="D207" s="223" t="s">
        <v>134</v>
      </c>
      <c r="E207" s="224" t="s">
        <v>21</v>
      </c>
      <c r="F207" s="225" t="s">
        <v>1007</v>
      </c>
      <c r="G207" s="222"/>
      <c r="H207" s="226">
        <v>6</v>
      </c>
      <c r="I207" s="227"/>
      <c r="J207" s="222"/>
      <c r="K207" s="222"/>
      <c r="L207" s="228"/>
      <c r="M207" s="229"/>
      <c r="N207" s="230"/>
      <c r="O207" s="230"/>
      <c r="P207" s="230"/>
      <c r="Q207" s="230"/>
      <c r="R207" s="230"/>
      <c r="S207" s="230"/>
      <c r="T207" s="23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2" t="s">
        <v>134</v>
      </c>
      <c r="AU207" s="232" t="s">
        <v>84</v>
      </c>
      <c r="AV207" s="13" t="s">
        <v>84</v>
      </c>
      <c r="AW207" s="13" t="s">
        <v>34</v>
      </c>
      <c r="AX207" s="13" t="s">
        <v>82</v>
      </c>
      <c r="AY207" s="232" t="s">
        <v>126</v>
      </c>
    </row>
    <row r="208" s="2" customFormat="1" ht="16.5" customHeight="1">
      <c r="A208" s="40"/>
      <c r="B208" s="41"/>
      <c r="C208" s="258" t="s">
        <v>348</v>
      </c>
      <c r="D208" s="258" t="s">
        <v>306</v>
      </c>
      <c r="E208" s="259" t="s">
        <v>1008</v>
      </c>
      <c r="F208" s="260" t="s">
        <v>1009</v>
      </c>
      <c r="G208" s="261" t="s">
        <v>186</v>
      </c>
      <c r="H208" s="262">
        <v>196.80000000000001</v>
      </c>
      <c r="I208" s="263"/>
      <c r="J208" s="264">
        <f>ROUND(I208*H208,2)</f>
        <v>0</v>
      </c>
      <c r="K208" s="265"/>
      <c r="L208" s="266"/>
      <c r="M208" s="267" t="s">
        <v>21</v>
      </c>
      <c r="N208" s="268" t="s">
        <v>45</v>
      </c>
      <c r="O208" s="86"/>
      <c r="P208" s="217">
        <f>O208*H208</f>
        <v>0</v>
      </c>
      <c r="Q208" s="217">
        <v>0.00072000000000000005</v>
      </c>
      <c r="R208" s="217">
        <f>Q208*H208</f>
        <v>0.14169600000000002</v>
      </c>
      <c r="S208" s="217">
        <v>0</v>
      </c>
      <c r="T208" s="218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9" t="s">
        <v>941</v>
      </c>
      <c r="AT208" s="219" t="s">
        <v>306</v>
      </c>
      <c r="AU208" s="219" t="s">
        <v>84</v>
      </c>
      <c r="AY208" s="19" t="s">
        <v>126</v>
      </c>
      <c r="BE208" s="220">
        <f>IF(N208="základní",J208,0)</f>
        <v>0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19" t="s">
        <v>82</v>
      </c>
      <c r="BK208" s="220">
        <f>ROUND(I208*H208,2)</f>
        <v>0</v>
      </c>
      <c r="BL208" s="19" t="s">
        <v>475</v>
      </c>
      <c r="BM208" s="219" t="s">
        <v>1010</v>
      </c>
    </row>
    <row r="209" s="2" customFormat="1">
      <c r="A209" s="40"/>
      <c r="B209" s="41"/>
      <c r="C209" s="42"/>
      <c r="D209" s="223" t="s">
        <v>171</v>
      </c>
      <c r="E209" s="42"/>
      <c r="F209" s="233" t="s">
        <v>1011</v>
      </c>
      <c r="G209" s="42"/>
      <c r="H209" s="42"/>
      <c r="I209" s="234"/>
      <c r="J209" s="42"/>
      <c r="K209" s="42"/>
      <c r="L209" s="46"/>
      <c r="M209" s="235"/>
      <c r="N209" s="236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171</v>
      </c>
      <c r="AU209" s="19" t="s">
        <v>84</v>
      </c>
    </row>
    <row r="210" s="13" customFormat="1">
      <c r="A210" s="13"/>
      <c r="B210" s="221"/>
      <c r="C210" s="222"/>
      <c r="D210" s="223" t="s">
        <v>134</v>
      </c>
      <c r="E210" s="224" t="s">
        <v>21</v>
      </c>
      <c r="F210" s="225" t="s">
        <v>1012</v>
      </c>
      <c r="G210" s="222"/>
      <c r="H210" s="226">
        <v>196.80000000000001</v>
      </c>
      <c r="I210" s="227"/>
      <c r="J210" s="222"/>
      <c r="K210" s="222"/>
      <c r="L210" s="228"/>
      <c r="M210" s="229"/>
      <c r="N210" s="230"/>
      <c r="O210" s="230"/>
      <c r="P210" s="230"/>
      <c r="Q210" s="230"/>
      <c r="R210" s="230"/>
      <c r="S210" s="230"/>
      <c r="T210" s="23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2" t="s">
        <v>134</v>
      </c>
      <c r="AU210" s="232" t="s">
        <v>84</v>
      </c>
      <c r="AV210" s="13" t="s">
        <v>84</v>
      </c>
      <c r="AW210" s="13" t="s">
        <v>34</v>
      </c>
      <c r="AX210" s="13" t="s">
        <v>82</v>
      </c>
      <c r="AY210" s="232" t="s">
        <v>126</v>
      </c>
    </row>
    <row r="211" s="2" customFormat="1" ht="16.5" customHeight="1">
      <c r="A211" s="40"/>
      <c r="B211" s="41"/>
      <c r="C211" s="258" t="s">
        <v>353</v>
      </c>
      <c r="D211" s="258" t="s">
        <v>306</v>
      </c>
      <c r="E211" s="259" t="s">
        <v>1013</v>
      </c>
      <c r="F211" s="260" t="s">
        <v>1014</v>
      </c>
      <c r="G211" s="261" t="s">
        <v>186</v>
      </c>
      <c r="H211" s="262">
        <v>12</v>
      </c>
      <c r="I211" s="263"/>
      <c r="J211" s="264">
        <f>ROUND(I211*H211,2)</f>
        <v>0</v>
      </c>
      <c r="K211" s="265"/>
      <c r="L211" s="266"/>
      <c r="M211" s="267" t="s">
        <v>21</v>
      </c>
      <c r="N211" s="268" t="s">
        <v>45</v>
      </c>
      <c r="O211" s="86"/>
      <c r="P211" s="217">
        <f>O211*H211</f>
        <v>0</v>
      </c>
      <c r="Q211" s="217">
        <v>0.00072000000000000005</v>
      </c>
      <c r="R211" s="217">
        <f>Q211*H211</f>
        <v>0.0086400000000000001</v>
      </c>
      <c r="S211" s="217">
        <v>0</v>
      </c>
      <c r="T211" s="218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9" t="s">
        <v>941</v>
      </c>
      <c r="AT211" s="219" t="s">
        <v>306</v>
      </c>
      <c r="AU211" s="219" t="s">
        <v>84</v>
      </c>
      <c r="AY211" s="19" t="s">
        <v>126</v>
      </c>
      <c r="BE211" s="220">
        <f>IF(N211="základní",J211,0)</f>
        <v>0</v>
      </c>
      <c r="BF211" s="220">
        <f>IF(N211="snížená",J211,0)</f>
        <v>0</v>
      </c>
      <c r="BG211" s="220">
        <f>IF(N211="zákl. přenesená",J211,0)</f>
        <v>0</v>
      </c>
      <c r="BH211" s="220">
        <f>IF(N211="sníž. přenesená",J211,0)</f>
        <v>0</v>
      </c>
      <c r="BI211" s="220">
        <f>IF(N211="nulová",J211,0)</f>
        <v>0</v>
      </c>
      <c r="BJ211" s="19" t="s">
        <v>82</v>
      </c>
      <c r="BK211" s="220">
        <f>ROUND(I211*H211,2)</f>
        <v>0</v>
      </c>
      <c r="BL211" s="19" t="s">
        <v>475</v>
      </c>
      <c r="BM211" s="219" t="s">
        <v>1015</v>
      </c>
    </row>
    <row r="212" s="2" customFormat="1">
      <c r="A212" s="40"/>
      <c r="B212" s="41"/>
      <c r="C212" s="42"/>
      <c r="D212" s="223" t="s">
        <v>171</v>
      </c>
      <c r="E212" s="42"/>
      <c r="F212" s="233" t="s">
        <v>1016</v>
      </c>
      <c r="G212" s="42"/>
      <c r="H212" s="42"/>
      <c r="I212" s="234"/>
      <c r="J212" s="42"/>
      <c r="K212" s="42"/>
      <c r="L212" s="46"/>
      <c r="M212" s="235"/>
      <c r="N212" s="236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171</v>
      </c>
      <c r="AU212" s="19" t="s">
        <v>84</v>
      </c>
    </row>
    <row r="213" s="13" customFormat="1">
      <c r="A213" s="13"/>
      <c r="B213" s="221"/>
      <c r="C213" s="222"/>
      <c r="D213" s="223" t="s">
        <v>134</v>
      </c>
      <c r="E213" s="224" t="s">
        <v>21</v>
      </c>
      <c r="F213" s="225" t="s">
        <v>1017</v>
      </c>
      <c r="G213" s="222"/>
      <c r="H213" s="226">
        <v>12</v>
      </c>
      <c r="I213" s="227"/>
      <c r="J213" s="222"/>
      <c r="K213" s="222"/>
      <c r="L213" s="228"/>
      <c r="M213" s="229"/>
      <c r="N213" s="230"/>
      <c r="O213" s="230"/>
      <c r="P213" s="230"/>
      <c r="Q213" s="230"/>
      <c r="R213" s="230"/>
      <c r="S213" s="230"/>
      <c r="T213" s="23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2" t="s">
        <v>134</v>
      </c>
      <c r="AU213" s="232" t="s">
        <v>84</v>
      </c>
      <c r="AV213" s="13" t="s">
        <v>84</v>
      </c>
      <c r="AW213" s="13" t="s">
        <v>34</v>
      </c>
      <c r="AX213" s="13" t="s">
        <v>82</v>
      </c>
      <c r="AY213" s="232" t="s">
        <v>126</v>
      </c>
    </row>
    <row r="214" s="2" customFormat="1" ht="16.5" customHeight="1">
      <c r="A214" s="40"/>
      <c r="B214" s="41"/>
      <c r="C214" s="258" t="s">
        <v>357</v>
      </c>
      <c r="D214" s="258" t="s">
        <v>306</v>
      </c>
      <c r="E214" s="259" t="s">
        <v>1018</v>
      </c>
      <c r="F214" s="260" t="s">
        <v>1019</v>
      </c>
      <c r="G214" s="261" t="s">
        <v>186</v>
      </c>
      <c r="H214" s="262">
        <v>6</v>
      </c>
      <c r="I214" s="263"/>
      <c r="J214" s="264">
        <f>ROUND(I214*H214,2)</f>
        <v>0</v>
      </c>
      <c r="K214" s="265"/>
      <c r="L214" s="266"/>
      <c r="M214" s="267" t="s">
        <v>21</v>
      </c>
      <c r="N214" s="268" t="s">
        <v>45</v>
      </c>
      <c r="O214" s="86"/>
      <c r="P214" s="217">
        <f>O214*H214</f>
        <v>0</v>
      </c>
      <c r="Q214" s="217">
        <v>0.00072000000000000005</v>
      </c>
      <c r="R214" s="217">
        <f>Q214*H214</f>
        <v>0.0043200000000000001</v>
      </c>
      <c r="S214" s="217">
        <v>0</v>
      </c>
      <c r="T214" s="218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9" t="s">
        <v>941</v>
      </c>
      <c r="AT214" s="219" t="s">
        <v>306</v>
      </c>
      <c r="AU214" s="219" t="s">
        <v>84</v>
      </c>
      <c r="AY214" s="19" t="s">
        <v>126</v>
      </c>
      <c r="BE214" s="220">
        <f>IF(N214="základní",J214,0)</f>
        <v>0</v>
      </c>
      <c r="BF214" s="220">
        <f>IF(N214="snížená",J214,0)</f>
        <v>0</v>
      </c>
      <c r="BG214" s="220">
        <f>IF(N214="zákl. přenesená",J214,0)</f>
        <v>0</v>
      </c>
      <c r="BH214" s="220">
        <f>IF(N214="sníž. přenesená",J214,0)</f>
        <v>0</v>
      </c>
      <c r="BI214" s="220">
        <f>IF(N214="nulová",J214,0)</f>
        <v>0</v>
      </c>
      <c r="BJ214" s="19" t="s">
        <v>82</v>
      </c>
      <c r="BK214" s="220">
        <f>ROUND(I214*H214,2)</f>
        <v>0</v>
      </c>
      <c r="BL214" s="19" t="s">
        <v>475</v>
      </c>
      <c r="BM214" s="219" t="s">
        <v>1020</v>
      </c>
    </row>
    <row r="215" s="2" customFormat="1">
      <c r="A215" s="40"/>
      <c r="B215" s="41"/>
      <c r="C215" s="42"/>
      <c r="D215" s="223" t="s">
        <v>171</v>
      </c>
      <c r="E215" s="42"/>
      <c r="F215" s="233" t="s">
        <v>1021</v>
      </c>
      <c r="G215" s="42"/>
      <c r="H215" s="42"/>
      <c r="I215" s="234"/>
      <c r="J215" s="42"/>
      <c r="K215" s="42"/>
      <c r="L215" s="46"/>
      <c r="M215" s="235"/>
      <c r="N215" s="236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171</v>
      </c>
      <c r="AU215" s="19" t="s">
        <v>84</v>
      </c>
    </row>
    <row r="216" s="13" customFormat="1">
      <c r="A216" s="13"/>
      <c r="B216" s="221"/>
      <c r="C216" s="222"/>
      <c r="D216" s="223" t="s">
        <v>134</v>
      </c>
      <c r="E216" s="224" t="s">
        <v>21</v>
      </c>
      <c r="F216" s="225" t="s">
        <v>1022</v>
      </c>
      <c r="G216" s="222"/>
      <c r="H216" s="226">
        <v>6</v>
      </c>
      <c r="I216" s="227"/>
      <c r="J216" s="222"/>
      <c r="K216" s="222"/>
      <c r="L216" s="228"/>
      <c r="M216" s="229"/>
      <c r="N216" s="230"/>
      <c r="O216" s="230"/>
      <c r="P216" s="230"/>
      <c r="Q216" s="230"/>
      <c r="R216" s="230"/>
      <c r="S216" s="230"/>
      <c r="T216" s="23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2" t="s">
        <v>134</v>
      </c>
      <c r="AU216" s="232" t="s">
        <v>84</v>
      </c>
      <c r="AV216" s="13" t="s">
        <v>84</v>
      </c>
      <c r="AW216" s="13" t="s">
        <v>34</v>
      </c>
      <c r="AX216" s="13" t="s">
        <v>82</v>
      </c>
      <c r="AY216" s="232" t="s">
        <v>126</v>
      </c>
    </row>
    <row r="217" s="2" customFormat="1" ht="24.15" customHeight="1">
      <c r="A217" s="40"/>
      <c r="B217" s="41"/>
      <c r="C217" s="207" t="s">
        <v>361</v>
      </c>
      <c r="D217" s="207" t="s">
        <v>128</v>
      </c>
      <c r="E217" s="208" t="s">
        <v>1023</v>
      </c>
      <c r="F217" s="209" t="s">
        <v>1024</v>
      </c>
      <c r="G217" s="210" t="s">
        <v>1025</v>
      </c>
      <c r="H217" s="211">
        <v>5</v>
      </c>
      <c r="I217" s="212"/>
      <c r="J217" s="213">
        <f>ROUND(I217*H217,2)</f>
        <v>0</v>
      </c>
      <c r="K217" s="214"/>
      <c r="L217" s="46"/>
      <c r="M217" s="215" t="s">
        <v>21</v>
      </c>
      <c r="N217" s="216" t="s">
        <v>45</v>
      </c>
      <c r="O217" s="86"/>
      <c r="P217" s="217">
        <f>O217*H217</f>
        <v>0</v>
      </c>
      <c r="Q217" s="217">
        <v>0</v>
      </c>
      <c r="R217" s="217">
        <f>Q217*H217</f>
        <v>0</v>
      </c>
      <c r="S217" s="217">
        <v>0</v>
      </c>
      <c r="T217" s="218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9" t="s">
        <v>475</v>
      </c>
      <c r="AT217" s="219" t="s">
        <v>128</v>
      </c>
      <c r="AU217" s="219" t="s">
        <v>84</v>
      </c>
      <c r="AY217" s="19" t="s">
        <v>126</v>
      </c>
      <c r="BE217" s="220">
        <f>IF(N217="základní",J217,0)</f>
        <v>0</v>
      </c>
      <c r="BF217" s="220">
        <f>IF(N217="snížená",J217,0)</f>
        <v>0</v>
      </c>
      <c r="BG217" s="220">
        <f>IF(N217="zákl. přenesená",J217,0)</f>
        <v>0</v>
      </c>
      <c r="BH217" s="220">
        <f>IF(N217="sníž. přenesená",J217,0)</f>
        <v>0</v>
      </c>
      <c r="BI217" s="220">
        <f>IF(N217="nulová",J217,0)</f>
        <v>0</v>
      </c>
      <c r="BJ217" s="19" t="s">
        <v>82</v>
      </c>
      <c r="BK217" s="220">
        <f>ROUND(I217*H217,2)</f>
        <v>0</v>
      </c>
      <c r="BL217" s="19" t="s">
        <v>475</v>
      </c>
      <c r="BM217" s="219" t="s">
        <v>1026</v>
      </c>
    </row>
    <row r="218" s="2" customFormat="1">
      <c r="A218" s="40"/>
      <c r="B218" s="41"/>
      <c r="C218" s="42"/>
      <c r="D218" s="223" t="s">
        <v>171</v>
      </c>
      <c r="E218" s="42"/>
      <c r="F218" s="233" t="s">
        <v>923</v>
      </c>
      <c r="G218" s="42"/>
      <c r="H218" s="42"/>
      <c r="I218" s="234"/>
      <c r="J218" s="42"/>
      <c r="K218" s="42"/>
      <c r="L218" s="46"/>
      <c r="M218" s="235"/>
      <c r="N218" s="236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171</v>
      </c>
      <c r="AU218" s="19" t="s">
        <v>84</v>
      </c>
    </row>
    <row r="219" s="13" customFormat="1">
      <c r="A219" s="13"/>
      <c r="B219" s="221"/>
      <c r="C219" s="222"/>
      <c r="D219" s="223" t="s">
        <v>134</v>
      </c>
      <c r="E219" s="224" t="s">
        <v>21</v>
      </c>
      <c r="F219" s="225" t="s">
        <v>149</v>
      </c>
      <c r="G219" s="222"/>
      <c r="H219" s="226">
        <v>5</v>
      </c>
      <c r="I219" s="227"/>
      <c r="J219" s="222"/>
      <c r="K219" s="222"/>
      <c r="L219" s="228"/>
      <c r="M219" s="229"/>
      <c r="N219" s="230"/>
      <c r="O219" s="230"/>
      <c r="P219" s="230"/>
      <c r="Q219" s="230"/>
      <c r="R219" s="230"/>
      <c r="S219" s="230"/>
      <c r="T219" s="23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2" t="s">
        <v>134</v>
      </c>
      <c r="AU219" s="232" t="s">
        <v>84</v>
      </c>
      <c r="AV219" s="13" t="s">
        <v>84</v>
      </c>
      <c r="AW219" s="13" t="s">
        <v>34</v>
      </c>
      <c r="AX219" s="13" t="s">
        <v>82</v>
      </c>
      <c r="AY219" s="232" t="s">
        <v>126</v>
      </c>
    </row>
    <row r="220" s="2" customFormat="1" ht="16.5" customHeight="1">
      <c r="A220" s="40"/>
      <c r="B220" s="41"/>
      <c r="C220" s="207" t="s">
        <v>366</v>
      </c>
      <c r="D220" s="207" t="s">
        <v>128</v>
      </c>
      <c r="E220" s="208" t="s">
        <v>1027</v>
      </c>
      <c r="F220" s="209" t="s">
        <v>1028</v>
      </c>
      <c r="G220" s="210" t="s">
        <v>331</v>
      </c>
      <c r="H220" s="211">
        <v>5</v>
      </c>
      <c r="I220" s="212"/>
      <c r="J220" s="213">
        <f>ROUND(I220*H220,2)</f>
        <v>0</v>
      </c>
      <c r="K220" s="214"/>
      <c r="L220" s="46"/>
      <c r="M220" s="215" t="s">
        <v>21</v>
      </c>
      <c r="N220" s="216" t="s">
        <v>45</v>
      </c>
      <c r="O220" s="86"/>
      <c r="P220" s="217">
        <f>O220*H220</f>
        <v>0</v>
      </c>
      <c r="Q220" s="217">
        <v>0.00035</v>
      </c>
      <c r="R220" s="217">
        <f>Q220*H220</f>
        <v>0.00175</v>
      </c>
      <c r="S220" s="217">
        <v>0</v>
      </c>
      <c r="T220" s="218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9" t="s">
        <v>475</v>
      </c>
      <c r="AT220" s="219" t="s">
        <v>128</v>
      </c>
      <c r="AU220" s="219" t="s">
        <v>84</v>
      </c>
      <c r="AY220" s="19" t="s">
        <v>126</v>
      </c>
      <c r="BE220" s="220">
        <f>IF(N220="základní",J220,0)</f>
        <v>0</v>
      </c>
      <c r="BF220" s="220">
        <f>IF(N220="snížená",J220,0)</f>
        <v>0</v>
      </c>
      <c r="BG220" s="220">
        <f>IF(N220="zákl. přenesená",J220,0)</f>
        <v>0</v>
      </c>
      <c r="BH220" s="220">
        <f>IF(N220="sníž. přenesená",J220,0)</f>
        <v>0</v>
      </c>
      <c r="BI220" s="220">
        <f>IF(N220="nulová",J220,0)</f>
        <v>0</v>
      </c>
      <c r="BJ220" s="19" t="s">
        <v>82</v>
      </c>
      <c r="BK220" s="220">
        <f>ROUND(I220*H220,2)</f>
        <v>0</v>
      </c>
      <c r="BL220" s="19" t="s">
        <v>475</v>
      </c>
      <c r="BM220" s="219" t="s">
        <v>1029</v>
      </c>
    </row>
    <row r="221" s="2" customFormat="1">
      <c r="A221" s="40"/>
      <c r="B221" s="41"/>
      <c r="C221" s="42"/>
      <c r="D221" s="223" t="s">
        <v>171</v>
      </c>
      <c r="E221" s="42"/>
      <c r="F221" s="233" t="s">
        <v>1030</v>
      </c>
      <c r="G221" s="42"/>
      <c r="H221" s="42"/>
      <c r="I221" s="234"/>
      <c r="J221" s="42"/>
      <c r="K221" s="42"/>
      <c r="L221" s="46"/>
      <c r="M221" s="235"/>
      <c r="N221" s="236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171</v>
      </c>
      <c r="AU221" s="19" t="s">
        <v>84</v>
      </c>
    </row>
    <row r="222" s="13" customFormat="1">
      <c r="A222" s="13"/>
      <c r="B222" s="221"/>
      <c r="C222" s="222"/>
      <c r="D222" s="223" t="s">
        <v>134</v>
      </c>
      <c r="E222" s="224" t="s">
        <v>21</v>
      </c>
      <c r="F222" s="225" t="s">
        <v>149</v>
      </c>
      <c r="G222" s="222"/>
      <c r="H222" s="226">
        <v>5</v>
      </c>
      <c r="I222" s="227"/>
      <c r="J222" s="222"/>
      <c r="K222" s="222"/>
      <c r="L222" s="228"/>
      <c r="M222" s="229"/>
      <c r="N222" s="230"/>
      <c r="O222" s="230"/>
      <c r="P222" s="230"/>
      <c r="Q222" s="230"/>
      <c r="R222" s="230"/>
      <c r="S222" s="230"/>
      <c r="T222" s="23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2" t="s">
        <v>134</v>
      </c>
      <c r="AU222" s="232" t="s">
        <v>84</v>
      </c>
      <c r="AV222" s="13" t="s">
        <v>84</v>
      </c>
      <c r="AW222" s="13" t="s">
        <v>34</v>
      </c>
      <c r="AX222" s="13" t="s">
        <v>82</v>
      </c>
      <c r="AY222" s="232" t="s">
        <v>126</v>
      </c>
    </row>
    <row r="223" s="2" customFormat="1" ht="24.15" customHeight="1">
      <c r="A223" s="40"/>
      <c r="B223" s="41"/>
      <c r="C223" s="207" t="s">
        <v>374</v>
      </c>
      <c r="D223" s="207" t="s">
        <v>128</v>
      </c>
      <c r="E223" s="208" t="s">
        <v>1031</v>
      </c>
      <c r="F223" s="209" t="s">
        <v>1032</v>
      </c>
      <c r="G223" s="210" t="s">
        <v>186</v>
      </c>
      <c r="H223" s="211">
        <v>155.52000000000001</v>
      </c>
      <c r="I223" s="212"/>
      <c r="J223" s="213">
        <f>ROUND(I223*H223,2)</f>
        <v>0</v>
      </c>
      <c r="K223" s="214"/>
      <c r="L223" s="46"/>
      <c r="M223" s="215" t="s">
        <v>21</v>
      </c>
      <c r="N223" s="216" t="s">
        <v>45</v>
      </c>
      <c r="O223" s="86"/>
      <c r="P223" s="217">
        <f>O223*H223</f>
        <v>0</v>
      </c>
      <c r="Q223" s="217">
        <v>0</v>
      </c>
      <c r="R223" s="217">
        <f>Q223*H223</f>
        <v>0</v>
      </c>
      <c r="S223" s="217">
        <v>0</v>
      </c>
      <c r="T223" s="218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9" t="s">
        <v>475</v>
      </c>
      <c r="AT223" s="219" t="s">
        <v>128</v>
      </c>
      <c r="AU223" s="219" t="s">
        <v>84</v>
      </c>
      <c r="AY223" s="19" t="s">
        <v>126</v>
      </c>
      <c r="BE223" s="220">
        <f>IF(N223="základní",J223,0)</f>
        <v>0</v>
      </c>
      <c r="BF223" s="220">
        <f>IF(N223="snížená",J223,0)</f>
        <v>0</v>
      </c>
      <c r="BG223" s="220">
        <f>IF(N223="zákl. přenesená",J223,0)</f>
        <v>0</v>
      </c>
      <c r="BH223" s="220">
        <f>IF(N223="sníž. přenesená",J223,0)</f>
        <v>0</v>
      </c>
      <c r="BI223" s="220">
        <f>IF(N223="nulová",J223,0)</f>
        <v>0</v>
      </c>
      <c r="BJ223" s="19" t="s">
        <v>82</v>
      </c>
      <c r="BK223" s="220">
        <f>ROUND(I223*H223,2)</f>
        <v>0</v>
      </c>
      <c r="BL223" s="19" t="s">
        <v>475</v>
      </c>
      <c r="BM223" s="219" t="s">
        <v>1033</v>
      </c>
    </row>
    <row r="224" s="13" customFormat="1">
      <c r="A224" s="13"/>
      <c r="B224" s="221"/>
      <c r="C224" s="222"/>
      <c r="D224" s="223" t="s">
        <v>134</v>
      </c>
      <c r="E224" s="224" t="s">
        <v>21</v>
      </c>
      <c r="F224" s="225" t="s">
        <v>1034</v>
      </c>
      <c r="G224" s="222"/>
      <c r="H224" s="226">
        <v>155.52000000000001</v>
      </c>
      <c r="I224" s="227"/>
      <c r="J224" s="222"/>
      <c r="K224" s="222"/>
      <c r="L224" s="228"/>
      <c r="M224" s="229"/>
      <c r="N224" s="230"/>
      <c r="O224" s="230"/>
      <c r="P224" s="230"/>
      <c r="Q224" s="230"/>
      <c r="R224" s="230"/>
      <c r="S224" s="230"/>
      <c r="T224" s="23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2" t="s">
        <v>134</v>
      </c>
      <c r="AU224" s="232" t="s">
        <v>84</v>
      </c>
      <c r="AV224" s="13" t="s">
        <v>84</v>
      </c>
      <c r="AW224" s="13" t="s">
        <v>34</v>
      </c>
      <c r="AX224" s="13" t="s">
        <v>82</v>
      </c>
      <c r="AY224" s="232" t="s">
        <v>126</v>
      </c>
    </row>
    <row r="225" s="2" customFormat="1" ht="16.5" customHeight="1">
      <c r="A225" s="40"/>
      <c r="B225" s="41"/>
      <c r="C225" s="258" t="s">
        <v>379</v>
      </c>
      <c r="D225" s="258" t="s">
        <v>306</v>
      </c>
      <c r="E225" s="259" t="s">
        <v>1035</v>
      </c>
      <c r="F225" s="260" t="s">
        <v>1036</v>
      </c>
      <c r="G225" s="261" t="s">
        <v>314</v>
      </c>
      <c r="H225" s="262">
        <v>96.596000000000004</v>
      </c>
      <c r="I225" s="263"/>
      <c r="J225" s="264">
        <f>ROUND(I225*H225,2)</f>
        <v>0</v>
      </c>
      <c r="K225" s="265"/>
      <c r="L225" s="266"/>
      <c r="M225" s="267" t="s">
        <v>21</v>
      </c>
      <c r="N225" s="268" t="s">
        <v>45</v>
      </c>
      <c r="O225" s="86"/>
      <c r="P225" s="217">
        <f>O225*H225</f>
        <v>0</v>
      </c>
      <c r="Q225" s="217">
        <v>0.001</v>
      </c>
      <c r="R225" s="217">
        <f>Q225*H225</f>
        <v>0.096596000000000001</v>
      </c>
      <c r="S225" s="217">
        <v>0</v>
      </c>
      <c r="T225" s="218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9" t="s">
        <v>941</v>
      </c>
      <c r="AT225" s="219" t="s">
        <v>306</v>
      </c>
      <c r="AU225" s="219" t="s">
        <v>84</v>
      </c>
      <c r="AY225" s="19" t="s">
        <v>126</v>
      </c>
      <c r="BE225" s="220">
        <f>IF(N225="základní",J225,0)</f>
        <v>0</v>
      </c>
      <c r="BF225" s="220">
        <f>IF(N225="snížená",J225,0)</f>
        <v>0</v>
      </c>
      <c r="BG225" s="220">
        <f>IF(N225="zákl. přenesená",J225,0)</f>
        <v>0</v>
      </c>
      <c r="BH225" s="220">
        <f>IF(N225="sníž. přenesená",J225,0)</f>
        <v>0</v>
      </c>
      <c r="BI225" s="220">
        <f>IF(N225="nulová",J225,0)</f>
        <v>0</v>
      </c>
      <c r="BJ225" s="19" t="s">
        <v>82</v>
      </c>
      <c r="BK225" s="220">
        <f>ROUND(I225*H225,2)</f>
        <v>0</v>
      </c>
      <c r="BL225" s="19" t="s">
        <v>475</v>
      </c>
      <c r="BM225" s="219" t="s">
        <v>1037</v>
      </c>
    </row>
    <row r="226" s="2" customFormat="1">
      <c r="A226" s="40"/>
      <c r="B226" s="41"/>
      <c r="C226" s="42"/>
      <c r="D226" s="223" t="s">
        <v>171</v>
      </c>
      <c r="E226" s="42"/>
      <c r="F226" s="233" t="s">
        <v>1038</v>
      </c>
      <c r="G226" s="42"/>
      <c r="H226" s="42"/>
      <c r="I226" s="234"/>
      <c r="J226" s="42"/>
      <c r="K226" s="42"/>
      <c r="L226" s="46"/>
      <c r="M226" s="235"/>
      <c r="N226" s="236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171</v>
      </c>
      <c r="AU226" s="19" t="s">
        <v>84</v>
      </c>
    </row>
    <row r="227" s="13" customFormat="1">
      <c r="A227" s="13"/>
      <c r="B227" s="221"/>
      <c r="C227" s="222"/>
      <c r="D227" s="223" t="s">
        <v>134</v>
      </c>
      <c r="E227" s="224" t="s">
        <v>21</v>
      </c>
      <c r="F227" s="225" t="s">
        <v>1039</v>
      </c>
      <c r="G227" s="222"/>
      <c r="H227" s="226">
        <v>96.596000000000004</v>
      </c>
      <c r="I227" s="227"/>
      <c r="J227" s="222"/>
      <c r="K227" s="222"/>
      <c r="L227" s="228"/>
      <c r="M227" s="229"/>
      <c r="N227" s="230"/>
      <c r="O227" s="230"/>
      <c r="P227" s="230"/>
      <c r="Q227" s="230"/>
      <c r="R227" s="230"/>
      <c r="S227" s="230"/>
      <c r="T227" s="23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2" t="s">
        <v>134</v>
      </c>
      <c r="AU227" s="232" t="s">
        <v>84</v>
      </c>
      <c r="AV227" s="13" t="s">
        <v>84</v>
      </c>
      <c r="AW227" s="13" t="s">
        <v>34</v>
      </c>
      <c r="AX227" s="13" t="s">
        <v>82</v>
      </c>
      <c r="AY227" s="232" t="s">
        <v>126</v>
      </c>
    </row>
    <row r="228" s="2" customFormat="1" ht="16.5" customHeight="1">
      <c r="A228" s="40"/>
      <c r="B228" s="41"/>
      <c r="C228" s="207" t="s">
        <v>384</v>
      </c>
      <c r="D228" s="207" t="s">
        <v>128</v>
      </c>
      <c r="E228" s="208" t="s">
        <v>1040</v>
      </c>
      <c r="F228" s="209" t="s">
        <v>1041</v>
      </c>
      <c r="G228" s="210" t="s">
        <v>331</v>
      </c>
      <c r="H228" s="211">
        <v>1</v>
      </c>
      <c r="I228" s="212"/>
      <c r="J228" s="213">
        <f>ROUND(I228*H228,2)</f>
        <v>0</v>
      </c>
      <c r="K228" s="214"/>
      <c r="L228" s="46"/>
      <c r="M228" s="215" t="s">
        <v>21</v>
      </c>
      <c r="N228" s="216" t="s">
        <v>45</v>
      </c>
      <c r="O228" s="86"/>
      <c r="P228" s="217">
        <f>O228*H228</f>
        <v>0</v>
      </c>
      <c r="Q228" s="217">
        <v>0</v>
      </c>
      <c r="R228" s="217">
        <f>Q228*H228</f>
        <v>0</v>
      </c>
      <c r="S228" s="217">
        <v>0</v>
      </c>
      <c r="T228" s="218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9" t="s">
        <v>475</v>
      </c>
      <c r="AT228" s="219" t="s">
        <v>128</v>
      </c>
      <c r="AU228" s="219" t="s">
        <v>84</v>
      </c>
      <c r="AY228" s="19" t="s">
        <v>126</v>
      </c>
      <c r="BE228" s="220">
        <f>IF(N228="základní",J228,0)</f>
        <v>0</v>
      </c>
      <c r="BF228" s="220">
        <f>IF(N228="snížená",J228,0)</f>
        <v>0</v>
      </c>
      <c r="BG228" s="220">
        <f>IF(N228="zákl. přenesená",J228,0)</f>
        <v>0</v>
      </c>
      <c r="BH228" s="220">
        <f>IF(N228="sníž. přenesená",J228,0)</f>
        <v>0</v>
      </c>
      <c r="BI228" s="220">
        <f>IF(N228="nulová",J228,0)</f>
        <v>0</v>
      </c>
      <c r="BJ228" s="19" t="s">
        <v>82</v>
      </c>
      <c r="BK228" s="220">
        <f>ROUND(I228*H228,2)</f>
        <v>0</v>
      </c>
      <c r="BL228" s="19" t="s">
        <v>475</v>
      </c>
      <c r="BM228" s="219" t="s">
        <v>1042</v>
      </c>
    </row>
    <row r="229" s="13" customFormat="1">
      <c r="A229" s="13"/>
      <c r="B229" s="221"/>
      <c r="C229" s="222"/>
      <c r="D229" s="223" t="s">
        <v>134</v>
      </c>
      <c r="E229" s="224" t="s">
        <v>21</v>
      </c>
      <c r="F229" s="225" t="s">
        <v>82</v>
      </c>
      <c r="G229" s="222"/>
      <c r="H229" s="226">
        <v>1</v>
      </c>
      <c r="I229" s="227"/>
      <c r="J229" s="222"/>
      <c r="K229" s="222"/>
      <c r="L229" s="228"/>
      <c r="M229" s="229"/>
      <c r="N229" s="230"/>
      <c r="O229" s="230"/>
      <c r="P229" s="230"/>
      <c r="Q229" s="230"/>
      <c r="R229" s="230"/>
      <c r="S229" s="230"/>
      <c r="T229" s="23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2" t="s">
        <v>134</v>
      </c>
      <c r="AU229" s="232" t="s">
        <v>84</v>
      </c>
      <c r="AV229" s="13" t="s">
        <v>84</v>
      </c>
      <c r="AW229" s="13" t="s">
        <v>34</v>
      </c>
      <c r="AX229" s="13" t="s">
        <v>82</v>
      </c>
      <c r="AY229" s="232" t="s">
        <v>126</v>
      </c>
    </row>
    <row r="230" s="2" customFormat="1" ht="16.5" customHeight="1">
      <c r="A230" s="40"/>
      <c r="B230" s="41"/>
      <c r="C230" s="207" t="s">
        <v>389</v>
      </c>
      <c r="D230" s="207" t="s">
        <v>128</v>
      </c>
      <c r="E230" s="208" t="s">
        <v>1043</v>
      </c>
      <c r="F230" s="209" t="s">
        <v>1044</v>
      </c>
      <c r="G230" s="210" t="s">
        <v>331</v>
      </c>
      <c r="H230" s="211">
        <v>6</v>
      </c>
      <c r="I230" s="212"/>
      <c r="J230" s="213">
        <f>ROUND(I230*H230,2)</f>
        <v>0</v>
      </c>
      <c r="K230" s="214"/>
      <c r="L230" s="46"/>
      <c r="M230" s="215" t="s">
        <v>21</v>
      </c>
      <c r="N230" s="216" t="s">
        <v>45</v>
      </c>
      <c r="O230" s="86"/>
      <c r="P230" s="217">
        <f>O230*H230</f>
        <v>0</v>
      </c>
      <c r="Q230" s="217">
        <v>0</v>
      </c>
      <c r="R230" s="217">
        <f>Q230*H230</f>
        <v>0</v>
      </c>
      <c r="S230" s="217">
        <v>0</v>
      </c>
      <c r="T230" s="218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9" t="s">
        <v>475</v>
      </c>
      <c r="AT230" s="219" t="s">
        <v>128</v>
      </c>
      <c r="AU230" s="219" t="s">
        <v>84</v>
      </c>
      <c r="AY230" s="19" t="s">
        <v>126</v>
      </c>
      <c r="BE230" s="220">
        <f>IF(N230="základní",J230,0)</f>
        <v>0</v>
      </c>
      <c r="BF230" s="220">
        <f>IF(N230="snížená",J230,0)</f>
        <v>0</v>
      </c>
      <c r="BG230" s="220">
        <f>IF(N230="zákl. přenesená",J230,0)</f>
        <v>0</v>
      </c>
      <c r="BH230" s="220">
        <f>IF(N230="sníž. přenesená",J230,0)</f>
        <v>0</v>
      </c>
      <c r="BI230" s="220">
        <f>IF(N230="nulová",J230,0)</f>
        <v>0</v>
      </c>
      <c r="BJ230" s="19" t="s">
        <v>82</v>
      </c>
      <c r="BK230" s="220">
        <f>ROUND(I230*H230,2)</f>
        <v>0</v>
      </c>
      <c r="BL230" s="19" t="s">
        <v>475</v>
      </c>
      <c r="BM230" s="219" t="s">
        <v>1045</v>
      </c>
    </row>
    <row r="231" s="2" customFormat="1">
      <c r="A231" s="40"/>
      <c r="B231" s="41"/>
      <c r="C231" s="42"/>
      <c r="D231" s="223" t="s">
        <v>171</v>
      </c>
      <c r="E231" s="42"/>
      <c r="F231" s="233" t="s">
        <v>1046</v>
      </c>
      <c r="G231" s="42"/>
      <c r="H231" s="42"/>
      <c r="I231" s="234"/>
      <c r="J231" s="42"/>
      <c r="K231" s="42"/>
      <c r="L231" s="46"/>
      <c r="M231" s="235"/>
      <c r="N231" s="236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171</v>
      </c>
      <c r="AU231" s="19" t="s">
        <v>84</v>
      </c>
    </row>
    <row r="232" s="13" customFormat="1">
      <c r="A232" s="13"/>
      <c r="B232" s="221"/>
      <c r="C232" s="222"/>
      <c r="D232" s="223" t="s">
        <v>134</v>
      </c>
      <c r="E232" s="224" t="s">
        <v>21</v>
      </c>
      <c r="F232" s="225" t="s">
        <v>153</v>
      </c>
      <c r="G232" s="222"/>
      <c r="H232" s="226">
        <v>6</v>
      </c>
      <c r="I232" s="227"/>
      <c r="J232" s="222"/>
      <c r="K232" s="222"/>
      <c r="L232" s="228"/>
      <c r="M232" s="229"/>
      <c r="N232" s="230"/>
      <c r="O232" s="230"/>
      <c r="P232" s="230"/>
      <c r="Q232" s="230"/>
      <c r="R232" s="230"/>
      <c r="S232" s="230"/>
      <c r="T232" s="23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2" t="s">
        <v>134</v>
      </c>
      <c r="AU232" s="232" t="s">
        <v>84</v>
      </c>
      <c r="AV232" s="13" t="s">
        <v>84</v>
      </c>
      <c r="AW232" s="13" t="s">
        <v>34</v>
      </c>
      <c r="AX232" s="13" t="s">
        <v>82</v>
      </c>
      <c r="AY232" s="232" t="s">
        <v>126</v>
      </c>
    </row>
    <row r="233" s="2" customFormat="1" ht="24.15" customHeight="1">
      <c r="A233" s="40"/>
      <c r="B233" s="41"/>
      <c r="C233" s="207" t="s">
        <v>393</v>
      </c>
      <c r="D233" s="207" t="s">
        <v>128</v>
      </c>
      <c r="E233" s="208" t="s">
        <v>1047</v>
      </c>
      <c r="F233" s="209" t="s">
        <v>1048</v>
      </c>
      <c r="G233" s="210" t="s">
        <v>186</v>
      </c>
      <c r="H233" s="211">
        <v>218.28</v>
      </c>
      <c r="I233" s="212"/>
      <c r="J233" s="213">
        <f>ROUND(I233*H233,2)</f>
        <v>0</v>
      </c>
      <c r="K233" s="214"/>
      <c r="L233" s="46"/>
      <c r="M233" s="215" t="s">
        <v>21</v>
      </c>
      <c r="N233" s="216" t="s">
        <v>45</v>
      </c>
      <c r="O233" s="86"/>
      <c r="P233" s="217">
        <f>O233*H233</f>
        <v>0</v>
      </c>
      <c r="Q233" s="217">
        <v>0</v>
      </c>
      <c r="R233" s="217">
        <f>Q233*H233</f>
        <v>0</v>
      </c>
      <c r="S233" s="217">
        <v>0</v>
      </c>
      <c r="T233" s="218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9" t="s">
        <v>475</v>
      </c>
      <c r="AT233" s="219" t="s">
        <v>128</v>
      </c>
      <c r="AU233" s="219" t="s">
        <v>84</v>
      </c>
      <c r="AY233" s="19" t="s">
        <v>126</v>
      </c>
      <c r="BE233" s="220">
        <f>IF(N233="základní",J233,0)</f>
        <v>0</v>
      </c>
      <c r="BF233" s="220">
        <f>IF(N233="snížená",J233,0)</f>
        <v>0</v>
      </c>
      <c r="BG233" s="220">
        <f>IF(N233="zákl. přenesená",J233,0)</f>
        <v>0</v>
      </c>
      <c r="BH233" s="220">
        <f>IF(N233="sníž. přenesená",J233,0)</f>
        <v>0</v>
      </c>
      <c r="BI233" s="220">
        <f>IF(N233="nulová",J233,0)</f>
        <v>0</v>
      </c>
      <c r="BJ233" s="19" t="s">
        <v>82</v>
      </c>
      <c r="BK233" s="220">
        <f>ROUND(I233*H233,2)</f>
        <v>0</v>
      </c>
      <c r="BL233" s="19" t="s">
        <v>475</v>
      </c>
      <c r="BM233" s="219" t="s">
        <v>1049</v>
      </c>
    </row>
    <row r="234" s="2" customFormat="1">
      <c r="A234" s="40"/>
      <c r="B234" s="41"/>
      <c r="C234" s="42"/>
      <c r="D234" s="223" t="s">
        <v>171</v>
      </c>
      <c r="E234" s="42"/>
      <c r="F234" s="233" t="s">
        <v>923</v>
      </c>
      <c r="G234" s="42"/>
      <c r="H234" s="42"/>
      <c r="I234" s="234"/>
      <c r="J234" s="42"/>
      <c r="K234" s="42"/>
      <c r="L234" s="46"/>
      <c r="M234" s="235"/>
      <c r="N234" s="236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171</v>
      </c>
      <c r="AU234" s="19" t="s">
        <v>84</v>
      </c>
    </row>
    <row r="235" s="13" customFormat="1">
      <c r="A235" s="13"/>
      <c r="B235" s="221"/>
      <c r="C235" s="222"/>
      <c r="D235" s="223" t="s">
        <v>134</v>
      </c>
      <c r="E235" s="224" t="s">
        <v>21</v>
      </c>
      <c r="F235" s="225" t="s">
        <v>1050</v>
      </c>
      <c r="G235" s="222"/>
      <c r="H235" s="226">
        <v>218.28</v>
      </c>
      <c r="I235" s="227"/>
      <c r="J235" s="222"/>
      <c r="K235" s="222"/>
      <c r="L235" s="228"/>
      <c r="M235" s="229"/>
      <c r="N235" s="230"/>
      <c r="O235" s="230"/>
      <c r="P235" s="230"/>
      <c r="Q235" s="230"/>
      <c r="R235" s="230"/>
      <c r="S235" s="230"/>
      <c r="T235" s="23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32" t="s">
        <v>134</v>
      </c>
      <c r="AU235" s="232" t="s">
        <v>84</v>
      </c>
      <c r="AV235" s="13" t="s">
        <v>84</v>
      </c>
      <c r="AW235" s="13" t="s">
        <v>34</v>
      </c>
      <c r="AX235" s="13" t="s">
        <v>82</v>
      </c>
      <c r="AY235" s="232" t="s">
        <v>126</v>
      </c>
    </row>
    <row r="236" s="2" customFormat="1" ht="24.15" customHeight="1">
      <c r="A236" s="40"/>
      <c r="B236" s="41"/>
      <c r="C236" s="207" t="s">
        <v>399</v>
      </c>
      <c r="D236" s="207" t="s">
        <v>128</v>
      </c>
      <c r="E236" s="208" t="s">
        <v>1051</v>
      </c>
      <c r="F236" s="209" t="s">
        <v>1052</v>
      </c>
      <c r="G236" s="210" t="s">
        <v>186</v>
      </c>
      <c r="H236" s="211">
        <v>40</v>
      </c>
      <c r="I236" s="212"/>
      <c r="J236" s="213">
        <f>ROUND(I236*H236,2)</f>
        <v>0</v>
      </c>
      <c r="K236" s="214"/>
      <c r="L236" s="46"/>
      <c r="M236" s="215" t="s">
        <v>21</v>
      </c>
      <c r="N236" s="216" t="s">
        <v>45</v>
      </c>
      <c r="O236" s="86"/>
      <c r="P236" s="217">
        <f>O236*H236</f>
        <v>0</v>
      </c>
      <c r="Q236" s="217">
        <v>0</v>
      </c>
      <c r="R236" s="217">
        <f>Q236*H236</f>
        <v>0</v>
      </c>
      <c r="S236" s="217">
        <v>0</v>
      </c>
      <c r="T236" s="218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9" t="s">
        <v>475</v>
      </c>
      <c r="AT236" s="219" t="s">
        <v>128</v>
      </c>
      <c r="AU236" s="219" t="s">
        <v>84</v>
      </c>
      <c r="AY236" s="19" t="s">
        <v>126</v>
      </c>
      <c r="BE236" s="220">
        <f>IF(N236="základní",J236,0)</f>
        <v>0</v>
      </c>
      <c r="BF236" s="220">
        <f>IF(N236="snížená",J236,0)</f>
        <v>0</v>
      </c>
      <c r="BG236" s="220">
        <f>IF(N236="zákl. přenesená",J236,0)</f>
        <v>0</v>
      </c>
      <c r="BH236" s="220">
        <f>IF(N236="sníž. přenesená",J236,0)</f>
        <v>0</v>
      </c>
      <c r="BI236" s="220">
        <f>IF(N236="nulová",J236,0)</f>
        <v>0</v>
      </c>
      <c r="BJ236" s="19" t="s">
        <v>82</v>
      </c>
      <c r="BK236" s="220">
        <f>ROUND(I236*H236,2)</f>
        <v>0</v>
      </c>
      <c r="BL236" s="19" t="s">
        <v>475</v>
      </c>
      <c r="BM236" s="219" t="s">
        <v>1053</v>
      </c>
    </row>
    <row r="237" s="13" customFormat="1">
      <c r="A237" s="13"/>
      <c r="B237" s="221"/>
      <c r="C237" s="222"/>
      <c r="D237" s="223" t="s">
        <v>134</v>
      </c>
      <c r="E237" s="224" t="s">
        <v>21</v>
      </c>
      <c r="F237" s="225" t="s">
        <v>1054</v>
      </c>
      <c r="G237" s="222"/>
      <c r="H237" s="226">
        <v>40</v>
      </c>
      <c r="I237" s="227"/>
      <c r="J237" s="222"/>
      <c r="K237" s="222"/>
      <c r="L237" s="228"/>
      <c r="M237" s="229"/>
      <c r="N237" s="230"/>
      <c r="O237" s="230"/>
      <c r="P237" s="230"/>
      <c r="Q237" s="230"/>
      <c r="R237" s="230"/>
      <c r="S237" s="230"/>
      <c r="T237" s="23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2" t="s">
        <v>134</v>
      </c>
      <c r="AU237" s="232" t="s">
        <v>84</v>
      </c>
      <c r="AV237" s="13" t="s">
        <v>84</v>
      </c>
      <c r="AW237" s="13" t="s">
        <v>34</v>
      </c>
      <c r="AX237" s="13" t="s">
        <v>82</v>
      </c>
      <c r="AY237" s="232" t="s">
        <v>126</v>
      </c>
    </row>
    <row r="238" s="2" customFormat="1" ht="16.5" customHeight="1">
      <c r="A238" s="40"/>
      <c r="B238" s="41"/>
      <c r="C238" s="258" t="s">
        <v>407</v>
      </c>
      <c r="D238" s="258" t="s">
        <v>306</v>
      </c>
      <c r="E238" s="259" t="s">
        <v>1055</v>
      </c>
      <c r="F238" s="260" t="s">
        <v>1056</v>
      </c>
      <c r="G238" s="261" t="s">
        <v>186</v>
      </c>
      <c r="H238" s="262">
        <v>40</v>
      </c>
      <c r="I238" s="263"/>
      <c r="J238" s="264">
        <f>ROUND(I238*H238,2)</f>
        <v>0</v>
      </c>
      <c r="K238" s="265"/>
      <c r="L238" s="266"/>
      <c r="M238" s="267" t="s">
        <v>21</v>
      </c>
      <c r="N238" s="268" t="s">
        <v>45</v>
      </c>
      <c r="O238" s="86"/>
      <c r="P238" s="217">
        <f>O238*H238</f>
        <v>0</v>
      </c>
      <c r="Q238" s="217">
        <v>0.00012</v>
      </c>
      <c r="R238" s="217">
        <f>Q238*H238</f>
        <v>0.0048000000000000004</v>
      </c>
      <c r="S238" s="217">
        <v>0</v>
      </c>
      <c r="T238" s="218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9" t="s">
        <v>941</v>
      </c>
      <c r="AT238" s="219" t="s">
        <v>306</v>
      </c>
      <c r="AU238" s="219" t="s">
        <v>84</v>
      </c>
      <c r="AY238" s="19" t="s">
        <v>126</v>
      </c>
      <c r="BE238" s="220">
        <f>IF(N238="základní",J238,0)</f>
        <v>0</v>
      </c>
      <c r="BF238" s="220">
        <f>IF(N238="snížená",J238,0)</f>
        <v>0</v>
      </c>
      <c r="BG238" s="220">
        <f>IF(N238="zákl. přenesená",J238,0)</f>
        <v>0</v>
      </c>
      <c r="BH238" s="220">
        <f>IF(N238="sníž. přenesená",J238,0)</f>
        <v>0</v>
      </c>
      <c r="BI238" s="220">
        <f>IF(N238="nulová",J238,0)</f>
        <v>0</v>
      </c>
      <c r="BJ238" s="19" t="s">
        <v>82</v>
      </c>
      <c r="BK238" s="220">
        <f>ROUND(I238*H238,2)</f>
        <v>0</v>
      </c>
      <c r="BL238" s="19" t="s">
        <v>475</v>
      </c>
      <c r="BM238" s="219" t="s">
        <v>1057</v>
      </c>
    </row>
    <row r="239" s="13" customFormat="1">
      <c r="A239" s="13"/>
      <c r="B239" s="221"/>
      <c r="C239" s="222"/>
      <c r="D239" s="223" t="s">
        <v>134</v>
      </c>
      <c r="E239" s="224" t="s">
        <v>21</v>
      </c>
      <c r="F239" s="225" t="s">
        <v>1058</v>
      </c>
      <c r="G239" s="222"/>
      <c r="H239" s="226">
        <v>40</v>
      </c>
      <c r="I239" s="227"/>
      <c r="J239" s="222"/>
      <c r="K239" s="222"/>
      <c r="L239" s="228"/>
      <c r="M239" s="229"/>
      <c r="N239" s="230"/>
      <c r="O239" s="230"/>
      <c r="P239" s="230"/>
      <c r="Q239" s="230"/>
      <c r="R239" s="230"/>
      <c r="S239" s="230"/>
      <c r="T239" s="23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2" t="s">
        <v>134</v>
      </c>
      <c r="AU239" s="232" t="s">
        <v>84</v>
      </c>
      <c r="AV239" s="13" t="s">
        <v>84</v>
      </c>
      <c r="AW239" s="13" t="s">
        <v>34</v>
      </c>
      <c r="AX239" s="13" t="s">
        <v>82</v>
      </c>
      <c r="AY239" s="232" t="s">
        <v>126</v>
      </c>
    </row>
    <row r="240" s="2" customFormat="1" ht="24.15" customHeight="1">
      <c r="A240" s="40"/>
      <c r="B240" s="41"/>
      <c r="C240" s="258" t="s">
        <v>412</v>
      </c>
      <c r="D240" s="258" t="s">
        <v>306</v>
      </c>
      <c r="E240" s="259" t="s">
        <v>1059</v>
      </c>
      <c r="F240" s="260" t="s">
        <v>1060</v>
      </c>
      <c r="G240" s="261" t="s">
        <v>186</v>
      </c>
      <c r="H240" s="262">
        <v>218.28</v>
      </c>
      <c r="I240" s="263"/>
      <c r="J240" s="264">
        <f>ROUND(I240*H240,2)</f>
        <v>0</v>
      </c>
      <c r="K240" s="265"/>
      <c r="L240" s="266"/>
      <c r="M240" s="267" t="s">
        <v>21</v>
      </c>
      <c r="N240" s="268" t="s">
        <v>45</v>
      </c>
      <c r="O240" s="86"/>
      <c r="P240" s="217">
        <f>O240*H240</f>
        <v>0</v>
      </c>
      <c r="Q240" s="217">
        <v>0.00091</v>
      </c>
      <c r="R240" s="217">
        <f>Q240*H240</f>
        <v>0.1986348</v>
      </c>
      <c r="S240" s="217">
        <v>0</v>
      </c>
      <c r="T240" s="218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9" t="s">
        <v>941</v>
      </c>
      <c r="AT240" s="219" t="s">
        <v>306</v>
      </c>
      <c r="AU240" s="219" t="s">
        <v>84</v>
      </c>
      <c r="AY240" s="19" t="s">
        <v>126</v>
      </c>
      <c r="BE240" s="220">
        <f>IF(N240="základní",J240,0)</f>
        <v>0</v>
      </c>
      <c r="BF240" s="220">
        <f>IF(N240="snížená",J240,0)</f>
        <v>0</v>
      </c>
      <c r="BG240" s="220">
        <f>IF(N240="zákl. přenesená",J240,0)</f>
        <v>0</v>
      </c>
      <c r="BH240" s="220">
        <f>IF(N240="sníž. přenesená",J240,0)</f>
        <v>0</v>
      </c>
      <c r="BI240" s="220">
        <f>IF(N240="nulová",J240,0)</f>
        <v>0</v>
      </c>
      <c r="BJ240" s="19" t="s">
        <v>82</v>
      </c>
      <c r="BK240" s="220">
        <f>ROUND(I240*H240,2)</f>
        <v>0</v>
      </c>
      <c r="BL240" s="19" t="s">
        <v>475</v>
      </c>
      <c r="BM240" s="219" t="s">
        <v>1061</v>
      </c>
    </row>
    <row r="241" s="2" customFormat="1">
      <c r="A241" s="40"/>
      <c r="B241" s="41"/>
      <c r="C241" s="42"/>
      <c r="D241" s="223" t="s">
        <v>171</v>
      </c>
      <c r="E241" s="42"/>
      <c r="F241" s="233" t="s">
        <v>923</v>
      </c>
      <c r="G241" s="42"/>
      <c r="H241" s="42"/>
      <c r="I241" s="234"/>
      <c r="J241" s="42"/>
      <c r="K241" s="42"/>
      <c r="L241" s="46"/>
      <c r="M241" s="235"/>
      <c r="N241" s="236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171</v>
      </c>
      <c r="AU241" s="19" t="s">
        <v>84</v>
      </c>
    </row>
    <row r="242" s="13" customFormat="1">
      <c r="A242" s="13"/>
      <c r="B242" s="221"/>
      <c r="C242" s="222"/>
      <c r="D242" s="223" t="s">
        <v>134</v>
      </c>
      <c r="E242" s="224" t="s">
        <v>21</v>
      </c>
      <c r="F242" s="225" t="s">
        <v>1062</v>
      </c>
      <c r="G242" s="222"/>
      <c r="H242" s="226">
        <v>218.28</v>
      </c>
      <c r="I242" s="227"/>
      <c r="J242" s="222"/>
      <c r="K242" s="222"/>
      <c r="L242" s="228"/>
      <c r="M242" s="229"/>
      <c r="N242" s="230"/>
      <c r="O242" s="230"/>
      <c r="P242" s="230"/>
      <c r="Q242" s="230"/>
      <c r="R242" s="230"/>
      <c r="S242" s="230"/>
      <c r="T242" s="23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2" t="s">
        <v>134</v>
      </c>
      <c r="AU242" s="232" t="s">
        <v>84</v>
      </c>
      <c r="AV242" s="13" t="s">
        <v>84</v>
      </c>
      <c r="AW242" s="13" t="s">
        <v>34</v>
      </c>
      <c r="AX242" s="13" t="s">
        <v>74</v>
      </c>
      <c r="AY242" s="232" t="s">
        <v>126</v>
      </c>
    </row>
    <row r="243" s="2" customFormat="1" ht="33" customHeight="1">
      <c r="A243" s="40"/>
      <c r="B243" s="41"/>
      <c r="C243" s="207" t="s">
        <v>418</v>
      </c>
      <c r="D243" s="207" t="s">
        <v>128</v>
      </c>
      <c r="E243" s="208" t="s">
        <v>1063</v>
      </c>
      <c r="F243" s="209" t="s">
        <v>1064</v>
      </c>
      <c r="G243" s="210" t="s">
        <v>331</v>
      </c>
      <c r="H243" s="211">
        <v>22</v>
      </c>
      <c r="I243" s="212"/>
      <c r="J243" s="213">
        <f>ROUND(I243*H243,2)</f>
        <v>0</v>
      </c>
      <c r="K243" s="214"/>
      <c r="L243" s="46"/>
      <c r="M243" s="215" t="s">
        <v>21</v>
      </c>
      <c r="N243" s="216" t="s">
        <v>45</v>
      </c>
      <c r="O243" s="86"/>
      <c r="P243" s="217">
        <f>O243*H243</f>
        <v>0</v>
      </c>
      <c r="Q243" s="217">
        <v>0</v>
      </c>
      <c r="R243" s="217">
        <f>Q243*H243</f>
        <v>0</v>
      </c>
      <c r="S243" s="217">
        <v>0</v>
      </c>
      <c r="T243" s="218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9" t="s">
        <v>475</v>
      </c>
      <c r="AT243" s="219" t="s">
        <v>128</v>
      </c>
      <c r="AU243" s="219" t="s">
        <v>84</v>
      </c>
      <c r="AY243" s="19" t="s">
        <v>126</v>
      </c>
      <c r="BE243" s="220">
        <f>IF(N243="základní",J243,0)</f>
        <v>0</v>
      </c>
      <c r="BF243" s="220">
        <f>IF(N243="snížená",J243,0)</f>
        <v>0</v>
      </c>
      <c r="BG243" s="220">
        <f>IF(N243="zákl. přenesená",J243,0)</f>
        <v>0</v>
      </c>
      <c r="BH243" s="220">
        <f>IF(N243="sníž. přenesená",J243,0)</f>
        <v>0</v>
      </c>
      <c r="BI243" s="220">
        <f>IF(N243="nulová",J243,0)</f>
        <v>0</v>
      </c>
      <c r="BJ243" s="19" t="s">
        <v>82</v>
      </c>
      <c r="BK243" s="220">
        <f>ROUND(I243*H243,2)</f>
        <v>0</v>
      </c>
      <c r="BL243" s="19" t="s">
        <v>475</v>
      </c>
      <c r="BM243" s="219" t="s">
        <v>1065</v>
      </c>
    </row>
    <row r="244" s="2" customFormat="1">
      <c r="A244" s="40"/>
      <c r="B244" s="41"/>
      <c r="C244" s="42"/>
      <c r="D244" s="223" t="s">
        <v>171</v>
      </c>
      <c r="E244" s="42"/>
      <c r="F244" s="233" t="s">
        <v>1066</v>
      </c>
      <c r="G244" s="42"/>
      <c r="H244" s="42"/>
      <c r="I244" s="234"/>
      <c r="J244" s="42"/>
      <c r="K244" s="42"/>
      <c r="L244" s="46"/>
      <c r="M244" s="235"/>
      <c r="N244" s="236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171</v>
      </c>
      <c r="AU244" s="19" t="s">
        <v>84</v>
      </c>
    </row>
    <row r="245" s="13" customFormat="1">
      <c r="A245" s="13"/>
      <c r="B245" s="221"/>
      <c r="C245" s="222"/>
      <c r="D245" s="223" t="s">
        <v>134</v>
      </c>
      <c r="E245" s="224" t="s">
        <v>21</v>
      </c>
      <c r="F245" s="225" t="s">
        <v>1067</v>
      </c>
      <c r="G245" s="222"/>
      <c r="H245" s="226">
        <v>10</v>
      </c>
      <c r="I245" s="227"/>
      <c r="J245" s="222"/>
      <c r="K245" s="222"/>
      <c r="L245" s="228"/>
      <c r="M245" s="229"/>
      <c r="N245" s="230"/>
      <c r="O245" s="230"/>
      <c r="P245" s="230"/>
      <c r="Q245" s="230"/>
      <c r="R245" s="230"/>
      <c r="S245" s="230"/>
      <c r="T245" s="23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2" t="s">
        <v>134</v>
      </c>
      <c r="AU245" s="232" t="s">
        <v>84</v>
      </c>
      <c r="AV245" s="13" t="s">
        <v>84</v>
      </c>
      <c r="AW245" s="13" t="s">
        <v>34</v>
      </c>
      <c r="AX245" s="13" t="s">
        <v>74</v>
      </c>
      <c r="AY245" s="232" t="s">
        <v>126</v>
      </c>
    </row>
    <row r="246" s="13" customFormat="1">
      <c r="A246" s="13"/>
      <c r="B246" s="221"/>
      <c r="C246" s="222"/>
      <c r="D246" s="223" t="s">
        <v>134</v>
      </c>
      <c r="E246" s="224" t="s">
        <v>21</v>
      </c>
      <c r="F246" s="225" t="s">
        <v>183</v>
      </c>
      <c r="G246" s="222"/>
      <c r="H246" s="226">
        <v>12</v>
      </c>
      <c r="I246" s="227"/>
      <c r="J246" s="222"/>
      <c r="K246" s="222"/>
      <c r="L246" s="228"/>
      <c r="M246" s="229"/>
      <c r="N246" s="230"/>
      <c r="O246" s="230"/>
      <c r="P246" s="230"/>
      <c r="Q246" s="230"/>
      <c r="R246" s="230"/>
      <c r="S246" s="230"/>
      <c r="T246" s="23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2" t="s">
        <v>134</v>
      </c>
      <c r="AU246" s="232" t="s">
        <v>84</v>
      </c>
      <c r="AV246" s="13" t="s">
        <v>84</v>
      </c>
      <c r="AW246" s="13" t="s">
        <v>34</v>
      </c>
      <c r="AX246" s="13" t="s">
        <v>74</v>
      </c>
      <c r="AY246" s="232" t="s">
        <v>126</v>
      </c>
    </row>
    <row r="247" s="12" customFormat="1" ht="22.8" customHeight="1">
      <c r="A247" s="12"/>
      <c r="B247" s="191"/>
      <c r="C247" s="192"/>
      <c r="D247" s="193" t="s">
        <v>73</v>
      </c>
      <c r="E247" s="205" t="s">
        <v>1068</v>
      </c>
      <c r="F247" s="205" t="s">
        <v>1069</v>
      </c>
      <c r="G247" s="192"/>
      <c r="H247" s="192"/>
      <c r="I247" s="195"/>
      <c r="J247" s="206">
        <f>BK247</f>
        <v>0</v>
      </c>
      <c r="K247" s="192"/>
      <c r="L247" s="197"/>
      <c r="M247" s="198"/>
      <c r="N247" s="199"/>
      <c r="O247" s="199"/>
      <c r="P247" s="200">
        <f>SUM(P248:P268)</f>
        <v>0</v>
      </c>
      <c r="Q247" s="199"/>
      <c r="R247" s="200">
        <f>SUM(R248:R268)</f>
        <v>36.254195510000002</v>
      </c>
      <c r="S247" s="199"/>
      <c r="T247" s="201">
        <f>SUM(T248:T268)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02" t="s">
        <v>140</v>
      </c>
      <c r="AT247" s="203" t="s">
        <v>73</v>
      </c>
      <c r="AU247" s="203" t="s">
        <v>82</v>
      </c>
      <c r="AY247" s="202" t="s">
        <v>126</v>
      </c>
      <c r="BK247" s="204">
        <f>SUM(BK248:BK268)</f>
        <v>0</v>
      </c>
    </row>
    <row r="248" s="2" customFormat="1" ht="16.5" customHeight="1">
      <c r="A248" s="40"/>
      <c r="B248" s="41"/>
      <c r="C248" s="207" t="s">
        <v>430</v>
      </c>
      <c r="D248" s="207" t="s">
        <v>128</v>
      </c>
      <c r="E248" s="208" t="s">
        <v>1070</v>
      </c>
      <c r="F248" s="209" t="s">
        <v>1071</v>
      </c>
      <c r="G248" s="210" t="s">
        <v>933</v>
      </c>
      <c r="H248" s="211">
        <v>1</v>
      </c>
      <c r="I248" s="212"/>
      <c r="J248" s="213">
        <f>ROUND(I248*H248,2)</f>
        <v>0</v>
      </c>
      <c r="K248" s="214"/>
      <c r="L248" s="46"/>
      <c r="M248" s="215" t="s">
        <v>21</v>
      </c>
      <c r="N248" s="216" t="s">
        <v>45</v>
      </c>
      <c r="O248" s="86"/>
      <c r="P248" s="217">
        <f>O248*H248</f>
        <v>0</v>
      </c>
      <c r="Q248" s="217">
        <v>0.0099000000000000008</v>
      </c>
      <c r="R248" s="217">
        <f>Q248*H248</f>
        <v>0.0099000000000000008</v>
      </c>
      <c r="S248" s="217">
        <v>0</v>
      </c>
      <c r="T248" s="218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9" t="s">
        <v>210</v>
      </c>
      <c r="AT248" s="219" t="s">
        <v>128</v>
      </c>
      <c r="AU248" s="219" t="s">
        <v>84</v>
      </c>
      <c r="AY248" s="19" t="s">
        <v>126</v>
      </c>
      <c r="BE248" s="220">
        <f>IF(N248="základní",J248,0)</f>
        <v>0</v>
      </c>
      <c r="BF248" s="220">
        <f>IF(N248="snížená",J248,0)</f>
        <v>0</v>
      </c>
      <c r="BG248" s="220">
        <f>IF(N248="zákl. přenesená",J248,0)</f>
        <v>0</v>
      </c>
      <c r="BH248" s="220">
        <f>IF(N248="sníž. přenesená",J248,0)</f>
        <v>0</v>
      </c>
      <c r="BI248" s="220">
        <f>IF(N248="nulová",J248,0)</f>
        <v>0</v>
      </c>
      <c r="BJ248" s="19" t="s">
        <v>82</v>
      </c>
      <c r="BK248" s="220">
        <f>ROUND(I248*H248,2)</f>
        <v>0</v>
      </c>
      <c r="BL248" s="19" t="s">
        <v>210</v>
      </c>
      <c r="BM248" s="219" t="s">
        <v>1072</v>
      </c>
    </row>
    <row r="249" s="13" customFormat="1">
      <c r="A249" s="13"/>
      <c r="B249" s="221"/>
      <c r="C249" s="222"/>
      <c r="D249" s="223" t="s">
        <v>134</v>
      </c>
      <c r="E249" s="224" t="s">
        <v>21</v>
      </c>
      <c r="F249" s="225" t="s">
        <v>82</v>
      </c>
      <c r="G249" s="222"/>
      <c r="H249" s="226">
        <v>1</v>
      </c>
      <c r="I249" s="227"/>
      <c r="J249" s="222"/>
      <c r="K249" s="222"/>
      <c r="L249" s="228"/>
      <c r="M249" s="229"/>
      <c r="N249" s="230"/>
      <c r="O249" s="230"/>
      <c r="P249" s="230"/>
      <c r="Q249" s="230"/>
      <c r="R249" s="230"/>
      <c r="S249" s="230"/>
      <c r="T249" s="23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2" t="s">
        <v>134</v>
      </c>
      <c r="AU249" s="232" t="s">
        <v>84</v>
      </c>
      <c r="AV249" s="13" t="s">
        <v>84</v>
      </c>
      <c r="AW249" s="13" t="s">
        <v>34</v>
      </c>
      <c r="AX249" s="13" t="s">
        <v>74</v>
      </c>
      <c r="AY249" s="232" t="s">
        <v>126</v>
      </c>
    </row>
    <row r="250" s="2" customFormat="1" ht="37.8" customHeight="1">
      <c r="A250" s="40"/>
      <c r="B250" s="41"/>
      <c r="C250" s="207" t="s">
        <v>436</v>
      </c>
      <c r="D250" s="207" t="s">
        <v>128</v>
      </c>
      <c r="E250" s="208" t="s">
        <v>1073</v>
      </c>
      <c r="F250" s="209" t="s">
        <v>1074</v>
      </c>
      <c r="G250" s="210" t="s">
        <v>331</v>
      </c>
      <c r="H250" s="211">
        <v>5</v>
      </c>
      <c r="I250" s="212"/>
      <c r="J250" s="213">
        <f>ROUND(I250*H250,2)</f>
        <v>0</v>
      </c>
      <c r="K250" s="214"/>
      <c r="L250" s="46"/>
      <c r="M250" s="215" t="s">
        <v>21</v>
      </c>
      <c r="N250" s="216" t="s">
        <v>45</v>
      </c>
      <c r="O250" s="86"/>
      <c r="P250" s="217">
        <f>O250*H250</f>
        <v>0</v>
      </c>
      <c r="Q250" s="217">
        <v>0</v>
      </c>
      <c r="R250" s="217">
        <f>Q250*H250</f>
        <v>0</v>
      </c>
      <c r="S250" s="217">
        <v>0</v>
      </c>
      <c r="T250" s="218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9" t="s">
        <v>475</v>
      </c>
      <c r="AT250" s="219" t="s">
        <v>128</v>
      </c>
      <c r="AU250" s="219" t="s">
        <v>84</v>
      </c>
      <c r="AY250" s="19" t="s">
        <v>126</v>
      </c>
      <c r="BE250" s="220">
        <f>IF(N250="základní",J250,0)</f>
        <v>0</v>
      </c>
      <c r="BF250" s="220">
        <f>IF(N250="snížená",J250,0)</f>
        <v>0</v>
      </c>
      <c r="BG250" s="220">
        <f>IF(N250="zákl. přenesená",J250,0)</f>
        <v>0</v>
      </c>
      <c r="BH250" s="220">
        <f>IF(N250="sníž. přenesená",J250,0)</f>
        <v>0</v>
      </c>
      <c r="BI250" s="220">
        <f>IF(N250="nulová",J250,0)</f>
        <v>0</v>
      </c>
      <c r="BJ250" s="19" t="s">
        <v>82</v>
      </c>
      <c r="BK250" s="220">
        <f>ROUND(I250*H250,2)</f>
        <v>0</v>
      </c>
      <c r="BL250" s="19" t="s">
        <v>475</v>
      </c>
      <c r="BM250" s="219" t="s">
        <v>1075</v>
      </c>
    </row>
    <row r="251" s="13" customFormat="1">
      <c r="A251" s="13"/>
      <c r="B251" s="221"/>
      <c r="C251" s="222"/>
      <c r="D251" s="223" t="s">
        <v>134</v>
      </c>
      <c r="E251" s="224" t="s">
        <v>21</v>
      </c>
      <c r="F251" s="225" t="s">
        <v>149</v>
      </c>
      <c r="G251" s="222"/>
      <c r="H251" s="226">
        <v>5</v>
      </c>
      <c r="I251" s="227"/>
      <c r="J251" s="222"/>
      <c r="K251" s="222"/>
      <c r="L251" s="228"/>
      <c r="M251" s="229"/>
      <c r="N251" s="230"/>
      <c r="O251" s="230"/>
      <c r="P251" s="230"/>
      <c r="Q251" s="230"/>
      <c r="R251" s="230"/>
      <c r="S251" s="230"/>
      <c r="T251" s="23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2" t="s">
        <v>134</v>
      </c>
      <c r="AU251" s="232" t="s">
        <v>84</v>
      </c>
      <c r="AV251" s="13" t="s">
        <v>84</v>
      </c>
      <c r="AW251" s="13" t="s">
        <v>34</v>
      </c>
      <c r="AX251" s="13" t="s">
        <v>82</v>
      </c>
      <c r="AY251" s="232" t="s">
        <v>126</v>
      </c>
    </row>
    <row r="252" s="2" customFormat="1" ht="24.15" customHeight="1">
      <c r="A252" s="40"/>
      <c r="B252" s="41"/>
      <c r="C252" s="207" t="s">
        <v>441</v>
      </c>
      <c r="D252" s="207" t="s">
        <v>128</v>
      </c>
      <c r="E252" s="208" t="s">
        <v>1076</v>
      </c>
      <c r="F252" s="209" t="s">
        <v>1077</v>
      </c>
      <c r="G252" s="210" t="s">
        <v>192</v>
      </c>
      <c r="H252" s="211">
        <v>2.5</v>
      </c>
      <c r="I252" s="212"/>
      <c r="J252" s="213">
        <f>ROUND(I252*H252,2)</f>
        <v>0</v>
      </c>
      <c r="K252" s="214"/>
      <c r="L252" s="46"/>
      <c r="M252" s="215" t="s">
        <v>21</v>
      </c>
      <c r="N252" s="216" t="s">
        <v>45</v>
      </c>
      <c r="O252" s="86"/>
      <c r="P252" s="217">
        <f>O252*H252</f>
        <v>0</v>
      </c>
      <c r="Q252" s="217">
        <v>0</v>
      </c>
      <c r="R252" s="217">
        <f>Q252*H252</f>
        <v>0</v>
      </c>
      <c r="S252" s="217">
        <v>0</v>
      </c>
      <c r="T252" s="218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19" t="s">
        <v>132</v>
      </c>
      <c r="AT252" s="219" t="s">
        <v>128</v>
      </c>
      <c r="AU252" s="219" t="s">
        <v>84</v>
      </c>
      <c r="AY252" s="19" t="s">
        <v>126</v>
      </c>
      <c r="BE252" s="220">
        <f>IF(N252="základní",J252,0)</f>
        <v>0</v>
      </c>
      <c r="BF252" s="220">
        <f>IF(N252="snížená",J252,0)</f>
        <v>0</v>
      </c>
      <c r="BG252" s="220">
        <f>IF(N252="zákl. přenesená",J252,0)</f>
        <v>0</v>
      </c>
      <c r="BH252" s="220">
        <f>IF(N252="sníž. přenesená",J252,0)</f>
        <v>0</v>
      </c>
      <c r="BI252" s="220">
        <f>IF(N252="nulová",J252,0)</f>
        <v>0</v>
      </c>
      <c r="BJ252" s="19" t="s">
        <v>82</v>
      </c>
      <c r="BK252" s="220">
        <f>ROUND(I252*H252,2)</f>
        <v>0</v>
      </c>
      <c r="BL252" s="19" t="s">
        <v>132</v>
      </c>
      <c r="BM252" s="219" t="s">
        <v>1078</v>
      </c>
    </row>
    <row r="253" s="2" customFormat="1">
      <c r="A253" s="40"/>
      <c r="B253" s="41"/>
      <c r="C253" s="42"/>
      <c r="D253" s="223" t="s">
        <v>171</v>
      </c>
      <c r="E253" s="42"/>
      <c r="F253" s="233" t="s">
        <v>1079</v>
      </c>
      <c r="G253" s="42"/>
      <c r="H253" s="42"/>
      <c r="I253" s="234"/>
      <c r="J253" s="42"/>
      <c r="K253" s="42"/>
      <c r="L253" s="46"/>
      <c r="M253" s="235"/>
      <c r="N253" s="236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171</v>
      </c>
      <c r="AU253" s="19" t="s">
        <v>84</v>
      </c>
    </row>
    <row r="254" s="13" customFormat="1">
      <c r="A254" s="13"/>
      <c r="B254" s="221"/>
      <c r="C254" s="222"/>
      <c r="D254" s="223" t="s">
        <v>134</v>
      </c>
      <c r="E254" s="224" t="s">
        <v>21</v>
      </c>
      <c r="F254" s="225" t="s">
        <v>1080</v>
      </c>
      <c r="G254" s="222"/>
      <c r="H254" s="226">
        <v>2.5</v>
      </c>
      <c r="I254" s="227"/>
      <c r="J254" s="222"/>
      <c r="K254" s="222"/>
      <c r="L254" s="228"/>
      <c r="M254" s="229"/>
      <c r="N254" s="230"/>
      <c r="O254" s="230"/>
      <c r="P254" s="230"/>
      <c r="Q254" s="230"/>
      <c r="R254" s="230"/>
      <c r="S254" s="230"/>
      <c r="T254" s="23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2" t="s">
        <v>134</v>
      </c>
      <c r="AU254" s="232" t="s">
        <v>84</v>
      </c>
      <c r="AV254" s="13" t="s">
        <v>84</v>
      </c>
      <c r="AW254" s="13" t="s">
        <v>34</v>
      </c>
      <c r="AX254" s="13" t="s">
        <v>82</v>
      </c>
      <c r="AY254" s="232" t="s">
        <v>126</v>
      </c>
    </row>
    <row r="255" s="2" customFormat="1" ht="16.5" customHeight="1">
      <c r="A255" s="40"/>
      <c r="B255" s="41"/>
      <c r="C255" s="207" t="s">
        <v>446</v>
      </c>
      <c r="D255" s="207" t="s">
        <v>128</v>
      </c>
      <c r="E255" s="208" t="s">
        <v>1081</v>
      </c>
      <c r="F255" s="209" t="s">
        <v>1082</v>
      </c>
      <c r="G255" s="210" t="s">
        <v>192</v>
      </c>
      <c r="H255" s="211">
        <v>2.5</v>
      </c>
      <c r="I255" s="212"/>
      <c r="J255" s="213">
        <f>ROUND(I255*H255,2)</f>
        <v>0</v>
      </c>
      <c r="K255" s="214"/>
      <c r="L255" s="46"/>
      <c r="M255" s="215" t="s">
        <v>21</v>
      </c>
      <c r="N255" s="216" t="s">
        <v>45</v>
      </c>
      <c r="O255" s="86"/>
      <c r="P255" s="217">
        <f>O255*H255</f>
        <v>0</v>
      </c>
      <c r="Q255" s="217">
        <v>2.2563422040000001</v>
      </c>
      <c r="R255" s="217">
        <f>Q255*H255</f>
        <v>5.6408555099999997</v>
      </c>
      <c r="S255" s="217">
        <v>0</v>
      </c>
      <c r="T255" s="218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9" t="s">
        <v>475</v>
      </c>
      <c r="AT255" s="219" t="s">
        <v>128</v>
      </c>
      <c r="AU255" s="219" t="s">
        <v>84</v>
      </c>
      <c r="AY255" s="19" t="s">
        <v>126</v>
      </c>
      <c r="BE255" s="220">
        <f>IF(N255="základní",J255,0)</f>
        <v>0</v>
      </c>
      <c r="BF255" s="220">
        <f>IF(N255="snížená",J255,0)</f>
        <v>0</v>
      </c>
      <c r="BG255" s="220">
        <f>IF(N255="zákl. přenesená",J255,0)</f>
        <v>0</v>
      </c>
      <c r="BH255" s="220">
        <f>IF(N255="sníž. přenesená",J255,0)</f>
        <v>0</v>
      </c>
      <c r="BI255" s="220">
        <f>IF(N255="nulová",J255,0)</f>
        <v>0</v>
      </c>
      <c r="BJ255" s="19" t="s">
        <v>82</v>
      </c>
      <c r="BK255" s="220">
        <f>ROUND(I255*H255,2)</f>
        <v>0</v>
      </c>
      <c r="BL255" s="19" t="s">
        <v>475</v>
      </c>
      <c r="BM255" s="219" t="s">
        <v>1083</v>
      </c>
    </row>
    <row r="256" s="13" customFormat="1">
      <c r="A256" s="13"/>
      <c r="B256" s="221"/>
      <c r="C256" s="222"/>
      <c r="D256" s="223" t="s">
        <v>134</v>
      </c>
      <c r="E256" s="224" t="s">
        <v>21</v>
      </c>
      <c r="F256" s="225" t="s">
        <v>1080</v>
      </c>
      <c r="G256" s="222"/>
      <c r="H256" s="226">
        <v>2.5</v>
      </c>
      <c r="I256" s="227"/>
      <c r="J256" s="222"/>
      <c r="K256" s="222"/>
      <c r="L256" s="228"/>
      <c r="M256" s="229"/>
      <c r="N256" s="230"/>
      <c r="O256" s="230"/>
      <c r="P256" s="230"/>
      <c r="Q256" s="230"/>
      <c r="R256" s="230"/>
      <c r="S256" s="230"/>
      <c r="T256" s="23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2" t="s">
        <v>134</v>
      </c>
      <c r="AU256" s="232" t="s">
        <v>84</v>
      </c>
      <c r="AV256" s="13" t="s">
        <v>84</v>
      </c>
      <c r="AW256" s="13" t="s">
        <v>34</v>
      </c>
      <c r="AX256" s="13" t="s">
        <v>82</v>
      </c>
      <c r="AY256" s="232" t="s">
        <v>126</v>
      </c>
    </row>
    <row r="257" s="2" customFormat="1" ht="37.8" customHeight="1">
      <c r="A257" s="40"/>
      <c r="B257" s="41"/>
      <c r="C257" s="207" t="s">
        <v>451</v>
      </c>
      <c r="D257" s="207" t="s">
        <v>128</v>
      </c>
      <c r="E257" s="208" t="s">
        <v>1084</v>
      </c>
      <c r="F257" s="209" t="s">
        <v>1085</v>
      </c>
      <c r="G257" s="210" t="s">
        <v>186</v>
      </c>
      <c r="H257" s="211">
        <v>184</v>
      </c>
      <c r="I257" s="212"/>
      <c r="J257" s="213">
        <f>ROUND(I257*H257,2)</f>
        <v>0</v>
      </c>
      <c r="K257" s="214"/>
      <c r="L257" s="46"/>
      <c r="M257" s="215" t="s">
        <v>21</v>
      </c>
      <c r="N257" s="216" t="s">
        <v>45</v>
      </c>
      <c r="O257" s="86"/>
      <c r="P257" s="217">
        <f>O257*H257</f>
        <v>0</v>
      </c>
      <c r="Q257" s="217">
        <v>0</v>
      </c>
      <c r="R257" s="217">
        <f>Q257*H257</f>
        <v>0</v>
      </c>
      <c r="S257" s="217">
        <v>0</v>
      </c>
      <c r="T257" s="218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9" t="s">
        <v>475</v>
      </c>
      <c r="AT257" s="219" t="s">
        <v>128</v>
      </c>
      <c r="AU257" s="219" t="s">
        <v>84</v>
      </c>
      <c r="AY257" s="19" t="s">
        <v>126</v>
      </c>
      <c r="BE257" s="220">
        <f>IF(N257="základní",J257,0)</f>
        <v>0</v>
      </c>
      <c r="BF257" s="220">
        <f>IF(N257="snížená",J257,0)</f>
        <v>0</v>
      </c>
      <c r="BG257" s="220">
        <f>IF(N257="zákl. přenesená",J257,0)</f>
        <v>0</v>
      </c>
      <c r="BH257" s="220">
        <f>IF(N257="sníž. přenesená",J257,0)</f>
        <v>0</v>
      </c>
      <c r="BI257" s="220">
        <f>IF(N257="nulová",J257,0)</f>
        <v>0</v>
      </c>
      <c r="BJ257" s="19" t="s">
        <v>82</v>
      </c>
      <c r="BK257" s="220">
        <f>ROUND(I257*H257,2)</f>
        <v>0</v>
      </c>
      <c r="BL257" s="19" t="s">
        <v>475</v>
      </c>
      <c r="BM257" s="219" t="s">
        <v>1086</v>
      </c>
    </row>
    <row r="258" s="2" customFormat="1">
      <c r="A258" s="40"/>
      <c r="B258" s="41"/>
      <c r="C258" s="42"/>
      <c r="D258" s="223" t="s">
        <v>171</v>
      </c>
      <c r="E258" s="42"/>
      <c r="F258" s="233" t="s">
        <v>1087</v>
      </c>
      <c r="G258" s="42"/>
      <c r="H258" s="42"/>
      <c r="I258" s="234"/>
      <c r="J258" s="42"/>
      <c r="K258" s="42"/>
      <c r="L258" s="46"/>
      <c r="M258" s="235"/>
      <c r="N258" s="236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171</v>
      </c>
      <c r="AU258" s="19" t="s">
        <v>84</v>
      </c>
    </row>
    <row r="259" s="13" customFormat="1">
      <c r="A259" s="13"/>
      <c r="B259" s="221"/>
      <c r="C259" s="222"/>
      <c r="D259" s="223" t="s">
        <v>134</v>
      </c>
      <c r="E259" s="224" t="s">
        <v>21</v>
      </c>
      <c r="F259" s="225" t="s">
        <v>1088</v>
      </c>
      <c r="G259" s="222"/>
      <c r="H259" s="226">
        <v>184</v>
      </c>
      <c r="I259" s="227"/>
      <c r="J259" s="222"/>
      <c r="K259" s="222"/>
      <c r="L259" s="228"/>
      <c r="M259" s="229"/>
      <c r="N259" s="230"/>
      <c r="O259" s="230"/>
      <c r="P259" s="230"/>
      <c r="Q259" s="230"/>
      <c r="R259" s="230"/>
      <c r="S259" s="230"/>
      <c r="T259" s="23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2" t="s">
        <v>134</v>
      </c>
      <c r="AU259" s="232" t="s">
        <v>84</v>
      </c>
      <c r="AV259" s="13" t="s">
        <v>84</v>
      </c>
      <c r="AW259" s="13" t="s">
        <v>34</v>
      </c>
      <c r="AX259" s="13" t="s">
        <v>82</v>
      </c>
      <c r="AY259" s="232" t="s">
        <v>126</v>
      </c>
    </row>
    <row r="260" s="2" customFormat="1" ht="37.8" customHeight="1">
      <c r="A260" s="40"/>
      <c r="B260" s="41"/>
      <c r="C260" s="207" t="s">
        <v>458</v>
      </c>
      <c r="D260" s="207" t="s">
        <v>128</v>
      </c>
      <c r="E260" s="208" t="s">
        <v>1089</v>
      </c>
      <c r="F260" s="209" t="s">
        <v>1090</v>
      </c>
      <c r="G260" s="210" t="s">
        <v>186</v>
      </c>
      <c r="H260" s="211">
        <v>12</v>
      </c>
      <c r="I260" s="212"/>
      <c r="J260" s="213">
        <f>ROUND(I260*H260,2)</f>
        <v>0</v>
      </c>
      <c r="K260" s="214"/>
      <c r="L260" s="46"/>
      <c r="M260" s="215" t="s">
        <v>21</v>
      </c>
      <c r="N260" s="216" t="s">
        <v>45</v>
      </c>
      <c r="O260" s="86"/>
      <c r="P260" s="217">
        <f>O260*H260</f>
        <v>0</v>
      </c>
      <c r="Q260" s="217">
        <v>0</v>
      </c>
      <c r="R260" s="217">
        <f>Q260*H260</f>
        <v>0</v>
      </c>
      <c r="S260" s="217">
        <v>0</v>
      </c>
      <c r="T260" s="218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9" t="s">
        <v>475</v>
      </c>
      <c r="AT260" s="219" t="s">
        <v>128</v>
      </c>
      <c r="AU260" s="219" t="s">
        <v>84</v>
      </c>
      <c r="AY260" s="19" t="s">
        <v>126</v>
      </c>
      <c r="BE260" s="220">
        <f>IF(N260="základní",J260,0)</f>
        <v>0</v>
      </c>
      <c r="BF260" s="220">
        <f>IF(N260="snížená",J260,0)</f>
        <v>0</v>
      </c>
      <c r="BG260" s="220">
        <f>IF(N260="zákl. přenesená",J260,0)</f>
        <v>0</v>
      </c>
      <c r="BH260" s="220">
        <f>IF(N260="sníž. přenesená",J260,0)</f>
        <v>0</v>
      </c>
      <c r="BI260" s="220">
        <f>IF(N260="nulová",J260,0)</f>
        <v>0</v>
      </c>
      <c r="BJ260" s="19" t="s">
        <v>82</v>
      </c>
      <c r="BK260" s="220">
        <f>ROUND(I260*H260,2)</f>
        <v>0</v>
      </c>
      <c r="BL260" s="19" t="s">
        <v>475</v>
      </c>
      <c r="BM260" s="219" t="s">
        <v>1091</v>
      </c>
    </row>
    <row r="261" s="2" customFormat="1">
      <c r="A261" s="40"/>
      <c r="B261" s="41"/>
      <c r="C261" s="42"/>
      <c r="D261" s="223" t="s">
        <v>171</v>
      </c>
      <c r="E261" s="42"/>
      <c r="F261" s="233" t="s">
        <v>1092</v>
      </c>
      <c r="G261" s="42"/>
      <c r="H261" s="42"/>
      <c r="I261" s="234"/>
      <c r="J261" s="42"/>
      <c r="K261" s="42"/>
      <c r="L261" s="46"/>
      <c r="M261" s="235"/>
      <c r="N261" s="236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171</v>
      </c>
      <c r="AU261" s="19" t="s">
        <v>84</v>
      </c>
    </row>
    <row r="262" s="13" customFormat="1">
      <c r="A262" s="13"/>
      <c r="B262" s="221"/>
      <c r="C262" s="222"/>
      <c r="D262" s="223" t="s">
        <v>134</v>
      </c>
      <c r="E262" s="224" t="s">
        <v>21</v>
      </c>
      <c r="F262" s="225" t="s">
        <v>183</v>
      </c>
      <c r="G262" s="222"/>
      <c r="H262" s="226">
        <v>12</v>
      </c>
      <c r="I262" s="227"/>
      <c r="J262" s="222"/>
      <c r="K262" s="222"/>
      <c r="L262" s="228"/>
      <c r="M262" s="229"/>
      <c r="N262" s="230"/>
      <c r="O262" s="230"/>
      <c r="P262" s="230"/>
      <c r="Q262" s="230"/>
      <c r="R262" s="230"/>
      <c r="S262" s="230"/>
      <c r="T262" s="23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2" t="s">
        <v>134</v>
      </c>
      <c r="AU262" s="232" t="s">
        <v>84</v>
      </c>
      <c r="AV262" s="13" t="s">
        <v>84</v>
      </c>
      <c r="AW262" s="13" t="s">
        <v>34</v>
      </c>
      <c r="AX262" s="13" t="s">
        <v>82</v>
      </c>
      <c r="AY262" s="232" t="s">
        <v>126</v>
      </c>
    </row>
    <row r="263" s="2" customFormat="1" ht="24.15" customHeight="1">
      <c r="A263" s="40"/>
      <c r="B263" s="41"/>
      <c r="C263" s="207" t="s">
        <v>464</v>
      </c>
      <c r="D263" s="207" t="s">
        <v>128</v>
      </c>
      <c r="E263" s="208" t="s">
        <v>1093</v>
      </c>
      <c r="F263" s="209" t="s">
        <v>1094</v>
      </c>
      <c r="G263" s="210" t="s">
        <v>186</v>
      </c>
      <c r="H263" s="211">
        <v>196</v>
      </c>
      <c r="I263" s="212"/>
      <c r="J263" s="213">
        <f>ROUND(I263*H263,2)</f>
        <v>0</v>
      </c>
      <c r="K263" s="214"/>
      <c r="L263" s="46"/>
      <c r="M263" s="215" t="s">
        <v>21</v>
      </c>
      <c r="N263" s="216" t="s">
        <v>45</v>
      </c>
      <c r="O263" s="86"/>
      <c r="P263" s="217">
        <f>O263*H263</f>
        <v>0</v>
      </c>
      <c r="Q263" s="217">
        <v>0.15614</v>
      </c>
      <c r="R263" s="217">
        <f>Q263*H263</f>
        <v>30.603439999999999</v>
      </c>
      <c r="S263" s="217">
        <v>0</v>
      </c>
      <c r="T263" s="218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9" t="s">
        <v>475</v>
      </c>
      <c r="AT263" s="219" t="s">
        <v>128</v>
      </c>
      <c r="AU263" s="219" t="s">
        <v>84</v>
      </c>
      <c r="AY263" s="19" t="s">
        <v>126</v>
      </c>
      <c r="BE263" s="220">
        <f>IF(N263="základní",J263,0)</f>
        <v>0</v>
      </c>
      <c r="BF263" s="220">
        <f>IF(N263="snížená",J263,0)</f>
        <v>0</v>
      </c>
      <c r="BG263" s="220">
        <f>IF(N263="zákl. přenesená",J263,0)</f>
        <v>0</v>
      </c>
      <c r="BH263" s="220">
        <f>IF(N263="sníž. přenesená",J263,0)</f>
        <v>0</v>
      </c>
      <c r="BI263" s="220">
        <f>IF(N263="nulová",J263,0)</f>
        <v>0</v>
      </c>
      <c r="BJ263" s="19" t="s">
        <v>82</v>
      </c>
      <c r="BK263" s="220">
        <f>ROUND(I263*H263,2)</f>
        <v>0</v>
      </c>
      <c r="BL263" s="19" t="s">
        <v>475</v>
      </c>
      <c r="BM263" s="219" t="s">
        <v>1095</v>
      </c>
    </row>
    <row r="264" s="13" customFormat="1">
      <c r="A264" s="13"/>
      <c r="B264" s="221"/>
      <c r="C264" s="222"/>
      <c r="D264" s="223" t="s">
        <v>134</v>
      </c>
      <c r="E264" s="224" t="s">
        <v>21</v>
      </c>
      <c r="F264" s="225" t="s">
        <v>1096</v>
      </c>
      <c r="G264" s="222"/>
      <c r="H264" s="226">
        <v>196</v>
      </c>
      <c r="I264" s="227"/>
      <c r="J264" s="222"/>
      <c r="K264" s="222"/>
      <c r="L264" s="228"/>
      <c r="M264" s="229"/>
      <c r="N264" s="230"/>
      <c r="O264" s="230"/>
      <c r="P264" s="230"/>
      <c r="Q264" s="230"/>
      <c r="R264" s="230"/>
      <c r="S264" s="230"/>
      <c r="T264" s="23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2" t="s">
        <v>134</v>
      </c>
      <c r="AU264" s="232" t="s">
        <v>84</v>
      </c>
      <c r="AV264" s="13" t="s">
        <v>84</v>
      </c>
      <c r="AW264" s="13" t="s">
        <v>34</v>
      </c>
      <c r="AX264" s="13" t="s">
        <v>82</v>
      </c>
      <c r="AY264" s="232" t="s">
        <v>126</v>
      </c>
    </row>
    <row r="265" s="2" customFormat="1" ht="24.15" customHeight="1">
      <c r="A265" s="40"/>
      <c r="B265" s="41"/>
      <c r="C265" s="207" t="s">
        <v>469</v>
      </c>
      <c r="D265" s="207" t="s">
        <v>128</v>
      </c>
      <c r="E265" s="208" t="s">
        <v>1097</v>
      </c>
      <c r="F265" s="209" t="s">
        <v>1098</v>
      </c>
      <c r="G265" s="210" t="s">
        <v>186</v>
      </c>
      <c r="H265" s="211">
        <v>196</v>
      </c>
      <c r="I265" s="212"/>
      <c r="J265" s="213">
        <f>ROUND(I265*H265,2)</f>
        <v>0</v>
      </c>
      <c r="K265" s="214"/>
      <c r="L265" s="46"/>
      <c r="M265" s="215" t="s">
        <v>21</v>
      </c>
      <c r="N265" s="216" t="s">
        <v>45</v>
      </c>
      <c r="O265" s="86"/>
      <c r="P265" s="217">
        <f>O265*H265</f>
        <v>0</v>
      </c>
      <c r="Q265" s="217">
        <v>0</v>
      </c>
      <c r="R265" s="217">
        <f>Q265*H265</f>
        <v>0</v>
      </c>
      <c r="S265" s="217">
        <v>0</v>
      </c>
      <c r="T265" s="218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9" t="s">
        <v>475</v>
      </c>
      <c r="AT265" s="219" t="s">
        <v>128</v>
      </c>
      <c r="AU265" s="219" t="s">
        <v>84</v>
      </c>
      <c r="AY265" s="19" t="s">
        <v>126</v>
      </c>
      <c r="BE265" s="220">
        <f>IF(N265="základní",J265,0)</f>
        <v>0</v>
      </c>
      <c r="BF265" s="220">
        <f>IF(N265="snížená",J265,0)</f>
        <v>0</v>
      </c>
      <c r="BG265" s="220">
        <f>IF(N265="zákl. přenesená",J265,0)</f>
        <v>0</v>
      </c>
      <c r="BH265" s="220">
        <f>IF(N265="sníž. přenesená",J265,0)</f>
        <v>0</v>
      </c>
      <c r="BI265" s="220">
        <f>IF(N265="nulová",J265,0)</f>
        <v>0</v>
      </c>
      <c r="BJ265" s="19" t="s">
        <v>82</v>
      </c>
      <c r="BK265" s="220">
        <f>ROUND(I265*H265,2)</f>
        <v>0</v>
      </c>
      <c r="BL265" s="19" t="s">
        <v>475</v>
      </c>
      <c r="BM265" s="219" t="s">
        <v>1099</v>
      </c>
    </row>
    <row r="266" s="13" customFormat="1">
      <c r="A266" s="13"/>
      <c r="B266" s="221"/>
      <c r="C266" s="222"/>
      <c r="D266" s="223" t="s">
        <v>134</v>
      </c>
      <c r="E266" s="224" t="s">
        <v>21</v>
      </c>
      <c r="F266" s="225" t="s">
        <v>1096</v>
      </c>
      <c r="G266" s="222"/>
      <c r="H266" s="226">
        <v>196</v>
      </c>
      <c r="I266" s="227"/>
      <c r="J266" s="222"/>
      <c r="K266" s="222"/>
      <c r="L266" s="228"/>
      <c r="M266" s="229"/>
      <c r="N266" s="230"/>
      <c r="O266" s="230"/>
      <c r="P266" s="230"/>
      <c r="Q266" s="230"/>
      <c r="R266" s="230"/>
      <c r="S266" s="230"/>
      <c r="T266" s="23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2" t="s">
        <v>134</v>
      </c>
      <c r="AU266" s="232" t="s">
        <v>84</v>
      </c>
      <c r="AV266" s="13" t="s">
        <v>84</v>
      </c>
      <c r="AW266" s="13" t="s">
        <v>34</v>
      </c>
      <c r="AX266" s="13" t="s">
        <v>82</v>
      </c>
      <c r="AY266" s="232" t="s">
        <v>126</v>
      </c>
    </row>
    <row r="267" s="2" customFormat="1" ht="24.15" customHeight="1">
      <c r="A267" s="40"/>
      <c r="B267" s="41"/>
      <c r="C267" s="207" t="s">
        <v>475</v>
      </c>
      <c r="D267" s="207" t="s">
        <v>128</v>
      </c>
      <c r="E267" s="208" t="s">
        <v>1100</v>
      </c>
      <c r="F267" s="209" t="s">
        <v>1101</v>
      </c>
      <c r="G267" s="210" t="s">
        <v>186</v>
      </c>
      <c r="H267" s="211">
        <v>12</v>
      </c>
      <c r="I267" s="212"/>
      <c r="J267" s="213">
        <f>ROUND(I267*H267,2)</f>
        <v>0</v>
      </c>
      <c r="K267" s="214"/>
      <c r="L267" s="46"/>
      <c r="M267" s="215" t="s">
        <v>21</v>
      </c>
      <c r="N267" s="216" t="s">
        <v>45</v>
      </c>
      <c r="O267" s="86"/>
      <c r="P267" s="217">
        <f>O267*H267</f>
        <v>0</v>
      </c>
      <c r="Q267" s="217">
        <v>0</v>
      </c>
      <c r="R267" s="217">
        <f>Q267*H267</f>
        <v>0</v>
      </c>
      <c r="S267" s="217">
        <v>0</v>
      </c>
      <c r="T267" s="218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9" t="s">
        <v>475</v>
      </c>
      <c r="AT267" s="219" t="s">
        <v>128</v>
      </c>
      <c r="AU267" s="219" t="s">
        <v>84</v>
      </c>
      <c r="AY267" s="19" t="s">
        <v>126</v>
      </c>
      <c r="BE267" s="220">
        <f>IF(N267="základní",J267,0)</f>
        <v>0</v>
      </c>
      <c r="BF267" s="220">
        <f>IF(N267="snížená",J267,0)</f>
        <v>0</v>
      </c>
      <c r="BG267" s="220">
        <f>IF(N267="zákl. přenesená",J267,0)</f>
        <v>0</v>
      </c>
      <c r="BH267" s="220">
        <f>IF(N267="sníž. přenesená",J267,0)</f>
        <v>0</v>
      </c>
      <c r="BI267" s="220">
        <f>IF(N267="nulová",J267,0)</f>
        <v>0</v>
      </c>
      <c r="BJ267" s="19" t="s">
        <v>82</v>
      </c>
      <c r="BK267" s="220">
        <f>ROUND(I267*H267,2)</f>
        <v>0</v>
      </c>
      <c r="BL267" s="19" t="s">
        <v>475</v>
      </c>
      <c r="BM267" s="219" t="s">
        <v>1102</v>
      </c>
    </row>
    <row r="268" s="13" customFormat="1">
      <c r="A268" s="13"/>
      <c r="B268" s="221"/>
      <c r="C268" s="222"/>
      <c r="D268" s="223" t="s">
        <v>134</v>
      </c>
      <c r="E268" s="224" t="s">
        <v>21</v>
      </c>
      <c r="F268" s="225" t="s">
        <v>183</v>
      </c>
      <c r="G268" s="222"/>
      <c r="H268" s="226">
        <v>12</v>
      </c>
      <c r="I268" s="227"/>
      <c r="J268" s="222"/>
      <c r="K268" s="222"/>
      <c r="L268" s="228"/>
      <c r="M268" s="280"/>
      <c r="N268" s="281"/>
      <c r="O268" s="281"/>
      <c r="P268" s="281"/>
      <c r="Q268" s="281"/>
      <c r="R268" s="281"/>
      <c r="S268" s="281"/>
      <c r="T268" s="28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2" t="s">
        <v>134</v>
      </c>
      <c r="AU268" s="232" t="s">
        <v>84</v>
      </c>
      <c r="AV268" s="13" t="s">
        <v>84</v>
      </c>
      <c r="AW268" s="13" t="s">
        <v>34</v>
      </c>
      <c r="AX268" s="13" t="s">
        <v>82</v>
      </c>
      <c r="AY268" s="232" t="s">
        <v>126</v>
      </c>
    </row>
    <row r="269" s="2" customFormat="1" ht="6.96" customHeight="1">
      <c r="A269" s="40"/>
      <c r="B269" s="61"/>
      <c r="C269" s="62"/>
      <c r="D269" s="62"/>
      <c r="E269" s="62"/>
      <c r="F269" s="62"/>
      <c r="G269" s="62"/>
      <c r="H269" s="62"/>
      <c r="I269" s="62"/>
      <c r="J269" s="62"/>
      <c r="K269" s="62"/>
      <c r="L269" s="46"/>
      <c r="M269" s="40"/>
      <c r="O269" s="40"/>
      <c r="P269" s="40"/>
      <c r="Q269" s="40"/>
      <c r="R269" s="40"/>
      <c r="S269" s="40"/>
      <c r="T269" s="40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</row>
  </sheetData>
  <sheetProtection sheet="1" autoFilter="0" formatColumns="0" formatRows="0" objects="1" scenarios="1" spinCount="100000" saltValue="KN5gM6ZHhYQTFxCiGo5wxq8acgViwSMuwJlPnMPnw+/W+qqWCVwBvOKBdWLKKUeSV668trUQ+e85avqticGd6w==" hashValue="bVVV1aixraB09LLKr29vgN+k1qdfg7Va6oZxC1tnGXjxjkQ/ZdKrtbOkkDoIjlXTyz/pD/xMF0isai00avuJSg==" algorithmName="SHA-512" password="CC35"/>
  <autoFilter ref="C90:K268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94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Soupis prací – rekonstrukce ul. Sokolská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95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1103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21</v>
      </c>
      <c r="G11" s="40"/>
      <c r="H11" s="40"/>
      <c r="I11" s="134" t="s">
        <v>20</v>
      </c>
      <c r="J11" s="138" t="s">
        <v>21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22</v>
      </c>
      <c r="E12" s="40"/>
      <c r="F12" s="138" t="s">
        <v>23</v>
      </c>
      <c r="G12" s="40"/>
      <c r="H12" s="40"/>
      <c r="I12" s="134" t="s">
        <v>24</v>
      </c>
      <c r="J12" s="139" t="str">
        <f>'Rekapitulace stavby'!AN8</f>
        <v>9. 10. 2019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26</v>
      </c>
      <c r="E14" s="40"/>
      <c r="F14" s="40"/>
      <c r="G14" s="40"/>
      <c r="H14" s="40"/>
      <c r="I14" s="134" t="s">
        <v>27</v>
      </c>
      <c r="J14" s="138" t="s">
        <v>21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23</v>
      </c>
      <c r="F15" s="40"/>
      <c r="G15" s="40"/>
      <c r="H15" s="40"/>
      <c r="I15" s="134" t="s">
        <v>29</v>
      </c>
      <c r="J15" s="138" t="s">
        <v>21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27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27</v>
      </c>
      <c r="J20" s="138" t="s">
        <v>21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97</v>
      </c>
      <c r="F21" s="40"/>
      <c r="G21" s="40"/>
      <c r="H21" s="40"/>
      <c r="I21" s="134" t="s">
        <v>29</v>
      </c>
      <c r="J21" s="138" t="s">
        <v>21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35</v>
      </c>
      <c r="E23" s="40"/>
      <c r="F23" s="40"/>
      <c r="G23" s="40"/>
      <c r="H23" s="40"/>
      <c r="I23" s="134" t="s">
        <v>27</v>
      </c>
      <c r="J23" s="138" t="s">
        <v>36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1104</v>
      </c>
      <c r="F24" s="40"/>
      <c r="G24" s="40"/>
      <c r="H24" s="40"/>
      <c r="I24" s="134" t="s">
        <v>29</v>
      </c>
      <c r="J24" s="138" t="s">
        <v>21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21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146">
        <f>ROUND(J81,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42</v>
      </c>
      <c r="G32" s="40"/>
      <c r="H32" s="40"/>
      <c r="I32" s="147" t="s">
        <v>41</v>
      </c>
      <c r="J32" s="147" t="s">
        <v>43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44</v>
      </c>
      <c r="E33" s="134" t="s">
        <v>45</v>
      </c>
      <c r="F33" s="149">
        <f>ROUND((SUM(BE81:BE96)),  2)</f>
        <v>0</v>
      </c>
      <c r="G33" s="40"/>
      <c r="H33" s="40"/>
      <c r="I33" s="150">
        <v>0.20999999999999999</v>
      </c>
      <c r="J33" s="149">
        <f>ROUND(((SUM(BE81:BE96))*I33),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46</v>
      </c>
      <c r="F34" s="149">
        <f>ROUND((SUM(BF81:BF96)),  2)</f>
        <v>0</v>
      </c>
      <c r="G34" s="40"/>
      <c r="H34" s="40"/>
      <c r="I34" s="150">
        <v>0.14999999999999999</v>
      </c>
      <c r="J34" s="149">
        <f>ROUND(((SUM(BF81:BF96))*I34),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47</v>
      </c>
      <c r="F35" s="149">
        <f>ROUND((SUM(BG81:BG96)),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48</v>
      </c>
      <c r="F36" s="149">
        <f>ROUND((SUM(BH81:BH96)),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49</v>
      </c>
      <c r="F37" s="149">
        <f>ROUND((SUM(BI81:BI96)),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99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Soupis prací – rekonstrukce ul. Sokolská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95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77.3 - VRN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Kolín</v>
      </c>
      <c r="G52" s="42"/>
      <c r="H52" s="42"/>
      <c r="I52" s="34" t="s">
        <v>24</v>
      </c>
      <c r="J52" s="74" t="str">
        <f>IF(J12="","",J12)</f>
        <v>9. 10. 2019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26</v>
      </c>
      <c r="D54" s="42"/>
      <c r="E54" s="42"/>
      <c r="F54" s="29" t="str">
        <f>E15</f>
        <v>Kolín</v>
      </c>
      <c r="G54" s="42"/>
      <c r="H54" s="42"/>
      <c r="I54" s="34" t="s">
        <v>32</v>
      </c>
      <c r="J54" s="38" t="str">
        <f>E21</f>
        <v>Ing. Lucie Dvořáková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>S4A,s.r.o.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100</v>
      </c>
      <c r="D57" s="164"/>
      <c r="E57" s="164"/>
      <c r="F57" s="164"/>
      <c r="G57" s="164"/>
      <c r="H57" s="164"/>
      <c r="I57" s="164"/>
      <c r="J57" s="165" t="s">
        <v>101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72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102</v>
      </c>
    </row>
    <row r="60" s="9" customFormat="1" ht="24.96" customHeight="1">
      <c r="A60" s="9"/>
      <c r="B60" s="167"/>
      <c r="C60" s="168"/>
      <c r="D60" s="169" t="s">
        <v>1105</v>
      </c>
      <c r="E60" s="170"/>
      <c r="F60" s="170"/>
      <c r="G60" s="170"/>
      <c r="H60" s="170"/>
      <c r="I60" s="170"/>
      <c r="J60" s="171">
        <f>J82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1106</v>
      </c>
      <c r="E61" s="176"/>
      <c r="F61" s="176"/>
      <c r="G61" s="176"/>
      <c r="H61" s="176"/>
      <c r="I61" s="176"/>
      <c r="J61" s="177">
        <f>J83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111</v>
      </c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62" t="str">
        <f>E7</f>
        <v>Soupis prací – rekonstrukce ul. Sokolská</v>
      </c>
      <c r="F71" s="34"/>
      <c r="G71" s="34"/>
      <c r="H71" s="34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95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77.3 - VRN</v>
      </c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22</v>
      </c>
      <c r="D75" s="42"/>
      <c r="E75" s="42"/>
      <c r="F75" s="29" t="str">
        <f>F12</f>
        <v>Kolín</v>
      </c>
      <c r="G75" s="42"/>
      <c r="H75" s="42"/>
      <c r="I75" s="34" t="s">
        <v>24</v>
      </c>
      <c r="J75" s="74" t="str">
        <f>IF(J12="","",J12)</f>
        <v>9. 10. 2019</v>
      </c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26</v>
      </c>
      <c r="D77" s="42"/>
      <c r="E77" s="42"/>
      <c r="F77" s="29" t="str">
        <f>E15</f>
        <v>Kolín</v>
      </c>
      <c r="G77" s="42"/>
      <c r="H77" s="42"/>
      <c r="I77" s="34" t="s">
        <v>32</v>
      </c>
      <c r="J77" s="38" t="str">
        <f>E21</f>
        <v>Ing. Lucie Dvořáková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30</v>
      </c>
      <c r="D78" s="42"/>
      <c r="E78" s="42"/>
      <c r="F78" s="29" t="str">
        <f>IF(E18="","",E18)</f>
        <v>Vyplň údaj</v>
      </c>
      <c r="G78" s="42"/>
      <c r="H78" s="42"/>
      <c r="I78" s="34" t="s">
        <v>35</v>
      </c>
      <c r="J78" s="38" t="str">
        <f>E24</f>
        <v>S4A,s.r.o.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9"/>
      <c r="B80" s="180"/>
      <c r="C80" s="181" t="s">
        <v>112</v>
      </c>
      <c r="D80" s="182" t="s">
        <v>59</v>
      </c>
      <c r="E80" s="182" t="s">
        <v>55</v>
      </c>
      <c r="F80" s="182" t="s">
        <v>56</v>
      </c>
      <c r="G80" s="182" t="s">
        <v>113</v>
      </c>
      <c r="H80" s="182" t="s">
        <v>114</v>
      </c>
      <c r="I80" s="182" t="s">
        <v>115</v>
      </c>
      <c r="J80" s="183" t="s">
        <v>101</v>
      </c>
      <c r="K80" s="184" t="s">
        <v>116</v>
      </c>
      <c r="L80" s="185"/>
      <c r="M80" s="94" t="s">
        <v>21</v>
      </c>
      <c r="N80" s="95" t="s">
        <v>44</v>
      </c>
      <c r="O80" s="95" t="s">
        <v>117</v>
      </c>
      <c r="P80" s="95" t="s">
        <v>118</v>
      </c>
      <c r="Q80" s="95" t="s">
        <v>119</v>
      </c>
      <c r="R80" s="95" t="s">
        <v>120</v>
      </c>
      <c r="S80" s="95" t="s">
        <v>121</v>
      </c>
      <c r="T80" s="96" t="s">
        <v>122</v>
      </c>
      <c r="U80" s="179"/>
      <c r="V80" s="179"/>
      <c r="W80" s="179"/>
      <c r="X80" s="179"/>
      <c r="Y80" s="179"/>
      <c r="Z80" s="179"/>
      <c r="AA80" s="179"/>
      <c r="AB80" s="179"/>
      <c r="AC80" s="179"/>
      <c r="AD80" s="179"/>
      <c r="AE80" s="179"/>
    </row>
    <row r="81" s="2" customFormat="1" ht="22.8" customHeight="1">
      <c r="A81" s="40"/>
      <c r="B81" s="41"/>
      <c r="C81" s="101" t="s">
        <v>123</v>
      </c>
      <c r="D81" s="42"/>
      <c r="E81" s="42"/>
      <c r="F81" s="42"/>
      <c r="G81" s="42"/>
      <c r="H81" s="42"/>
      <c r="I81" s="42"/>
      <c r="J81" s="186">
        <f>BK81</f>
        <v>0</v>
      </c>
      <c r="K81" s="42"/>
      <c r="L81" s="46"/>
      <c r="M81" s="97"/>
      <c r="N81" s="187"/>
      <c r="O81" s="98"/>
      <c r="P81" s="188">
        <f>P82</f>
        <v>0</v>
      </c>
      <c r="Q81" s="98"/>
      <c r="R81" s="188">
        <f>R82</f>
        <v>0</v>
      </c>
      <c r="S81" s="98"/>
      <c r="T81" s="189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73</v>
      </c>
      <c r="AU81" s="19" t="s">
        <v>102</v>
      </c>
      <c r="BK81" s="190">
        <f>BK82</f>
        <v>0</v>
      </c>
    </row>
    <row r="82" s="12" customFormat="1" ht="25.92" customHeight="1">
      <c r="A82" s="12"/>
      <c r="B82" s="191"/>
      <c r="C82" s="192"/>
      <c r="D82" s="193" t="s">
        <v>73</v>
      </c>
      <c r="E82" s="194" t="s">
        <v>91</v>
      </c>
      <c r="F82" s="194" t="s">
        <v>1107</v>
      </c>
      <c r="G82" s="192"/>
      <c r="H82" s="192"/>
      <c r="I82" s="195"/>
      <c r="J82" s="196">
        <f>BK82</f>
        <v>0</v>
      </c>
      <c r="K82" s="192"/>
      <c r="L82" s="197"/>
      <c r="M82" s="198"/>
      <c r="N82" s="199"/>
      <c r="O82" s="199"/>
      <c r="P82" s="200">
        <f>P83</f>
        <v>0</v>
      </c>
      <c r="Q82" s="199"/>
      <c r="R82" s="200">
        <f>R83</f>
        <v>0</v>
      </c>
      <c r="S82" s="199"/>
      <c r="T82" s="201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2" t="s">
        <v>149</v>
      </c>
      <c r="AT82" s="203" t="s">
        <v>73</v>
      </c>
      <c r="AU82" s="203" t="s">
        <v>74</v>
      </c>
      <c r="AY82" s="202" t="s">
        <v>126</v>
      </c>
      <c r="BK82" s="204">
        <f>BK83</f>
        <v>0</v>
      </c>
    </row>
    <row r="83" s="12" customFormat="1" ht="22.8" customHeight="1">
      <c r="A83" s="12"/>
      <c r="B83" s="191"/>
      <c r="C83" s="192"/>
      <c r="D83" s="193" t="s">
        <v>73</v>
      </c>
      <c r="E83" s="205" t="s">
        <v>74</v>
      </c>
      <c r="F83" s="205" t="s">
        <v>1107</v>
      </c>
      <c r="G83" s="192"/>
      <c r="H83" s="192"/>
      <c r="I83" s="195"/>
      <c r="J83" s="206">
        <f>BK83</f>
        <v>0</v>
      </c>
      <c r="K83" s="192"/>
      <c r="L83" s="197"/>
      <c r="M83" s="198"/>
      <c r="N83" s="199"/>
      <c r="O83" s="199"/>
      <c r="P83" s="200">
        <f>SUM(P84:P96)</f>
        <v>0</v>
      </c>
      <c r="Q83" s="199"/>
      <c r="R83" s="200">
        <f>SUM(R84:R96)</f>
        <v>0</v>
      </c>
      <c r="S83" s="199"/>
      <c r="T83" s="201">
        <f>SUM(T84:T96)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2" t="s">
        <v>149</v>
      </c>
      <c r="AT83" s="203" t="s">
        <v>73</v>
      </c>
      <c r="AU83" s="203" t="s">
        <v>82</v>
      </c>
      <c r="AY83" s="202" t="s">
        <v>126</v>
      </c>
      <c r="BK83" s="204">
        <f>SUM(BK84:BK96)</f>
        <v>0</v>
      </c>
    </row>
    <row r="84" s="2" customFormat="1" ht="16.5" customHeight="1">
      <c r="A84" s="40"/>
      <c r="B84" s="41"/>
      <c r="C84" s="207" t="s">
        <v>82</v>
      </c>
      <c r="D84" s="207" t="s">
        <v>128</v>
      </c>
      <c r="E84" s="208" t="s">
        <v>1108</v>
      </c>
      <c r="F84" s="209" t="s">
        <v>1109</v>
      </c>
      <c r="G84" s="210" t="s">
        <v>1110</v>
      </c>
      <c r="H84" s="211">
        <v>1</v>
      </c>
      <c r="I84" s="212"/>
      <c r="J84" s="213">
        <f>ROUND(I84*H84,2)</f>
        <v>0</v>
      </c>
      <c r="K84" s="214"/>
      <c r="L84" s="46"/>
      <c r="M84" s="215" t="s">
        <v>21</v>
      </c>
      <c r="N84" s="216" t="s">
        <v>45</v>
      </c>
      <c r="O84" s="86"/>
      <c r="P84" s="217">
        <f>O84*H84</f>
        <v>0</v>
      </c>
      <c r="Q84" s="217">
        <v>0</v>
      </c>
      <c r="R84" s="217">
        <f>Q84*H84</f>
        <v>0</v>
      </c>
      <c r="S84" s="217">
        <v>0</v>
      </c>
      <c r="T84" s="218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9" t="s">
        <v>1111</v>
      </c>
      <c r="AT84" s="219" t="s">
        <v>128</v>
      </c>
      <c r="AU84" s="219" t="s">
        <v>84</v>
      </c>
      <c r="AY84" s="19" t="s">
        <v>126</v>
      </c>
      <c r="BE84" s="220">
        <f>IF(N84="základní",J84,0)</f>
        <v>0</v>
      </c>
      <c r="BF84" s="220">
        <f>IF(N84="snížená",J84,0)</f>
        <v>0</v>
      </c>
      <c r="BG84" s="220">
        <f>IF(N84="zákl. přenesená",J84,0)</f>
        <v>0</v>
      </c>
      <c r="BH84" s="220">
        <f>IF(N84="sníž. přenesená",J84,0)</f>
        <v>0</v>
      </c>
      <c r="BI84" s="220">
        <f>IF(N84="nulová",J84,0)</f>
        <v>0</v>
      </c>
      <c r="BJ84" s="19" t="s">
        <v>82</v>
      </c>
      <c r="BK84" s="220">
        <f>ROUND(I84*H84,2)</f>
        <v>0</v>
      </c>
      <c r="BL84" s="19" t="s">
        <v>1111</v>
      </c>
      <c r="BM84" s="219" t="s">
        <v>1112</v>
      </c>
    </row>
    <row r="85" s="2" customFormat="1">
      <c r="A85" s="40"/>
      <c r="B85" s="41"/>
      <c r="C85" s="42"/>
      <c r="D85" s="223" t="s">
        <v>171</v>
      </c>
      <c r="E85" s="42"/>
      <c r="F85" s="233" t="s">
        <v>1113</v>
      </c>
      <c r="G85" s="42"/>
      <c r="H85" s="42"/>
      <c r="I85" s="234"/>
      <c r="J85" s="42"/>
      <c r="K85" s="42"/>
      <c r="L85" s="46"/>
      <c r="M85" s="235"/>
      <c r="N85" s="236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171</v>
      </c>
      <c r="AU85" s="19" t="s">
        <v>84</v>
      </c>
    </row>
    <row r="86" s="2" customFormat="1" ht="16.5" customHeight="1">
      <c r="A86" s="40"/>
      <c r="B86" s="41"/>
      <c r="C86" s="207" t="s">
        <v>84</v>
      </c>
      <c r="D86" s="207" t="s">
        <v>128</v>
      </c>
      <c r="E86" s="208" t="s">
        <v>1114</v>
      </c>
      <c r="F86" s="209" t="s">
        <v>1115</v>
      </c>
      <c r="G86" s="210" t="s">
        <v>1110</v>
      </c>
      <c r="H86" s="211">
        <v>1</v>
      </c>
      <c r="I86" s="212"/>
      <c r="J86" s="213">
        <f>ROUND(I86*H86,2)</f>
        <v>0</v>
      </c>
      <c r="K86" s="214"/>
      <c r="L86" s="46"/>
      <c r="M86" s="215" t="s">
        <v>21</v>
      </c>
      <c r="N86" s="216" t="s">
        <v>45</v>
      </c>
      <c r="O86" s="86"/>
      <c r="P86" s="217">
        <f>O86*H86</f>
        <v>0</v>
      </c>
      <c r="Q86" s="217">
        <v>0</v>
      </c>
      <c r="R86" s="217">
        <f>Q86*H86</f>
        <v>0</v>
      </c>
      <c r="S86" s="217">
        <v>0</v>
      </c>
      <c r="T86" s="218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9" t="s">
        <v>1111</v>
      </c>
      <c r="AT86" s="219" t="s">
        <v>128</v>
      </c>
      <c r="AU86" s="219" t="s">
        <v>84</v>
      </c>
      <c r="AY86" s="19" t="s">
        <v>126</v>
      </c>
      <c r="BE86" s="220">
        <f>IF(N86="základní",J86,0)</f>
        <v>0</v>
      </c>
      <c r="BF86" s="220">
        <f>IF(N86="snížená",J86,0)</f>
        <v>0</v>
      </c>
      <c r="BG86" s="220">
        <f>IF(N86="zákl. přenesená",J86,0)</f>
        <v>0</v>
      </c>
      <c r="BH86" s="220">
        <f>IF(N86="sníž. přenesená",J86,0)</f>
        <v>0</v>
      </c>
      <c r="BI86" s="220">
        <f>IF(N86="nulová",J86,0)</f>
        <v>0</v>
      </c>
      <c r="BJ86" s="19" t="s">
        <v>82</v>
      </c>
      <c r="BK86" s="220">
        <f>ROUND(I86*H86,2)</f>
        <v>0</v>
      </c>
      <c r="BL86" s="19" t="s">
        <v>1111</v>
      </c>
      <c r="BM86" s="219" t="s">
        <v>1116</v>
      </c>
    </row>
    <row r="87" s="2" customFormat="1" ht="16.5" customHeight="1">
      <c r="A87" s="40"/>
      <c r="B87" s="41"/>
      <c r="C87" s="207" t="s">
        <v>140</v>
      </c>
      <c r="D87" s="207" t="s">
        <v>128</v>
      </c>
      <c r="E87" s="208" t="s">
        <v>1117</v>
      </c>
      <c r="F87" s="209" t="s">
        <v>1118</v>
      </c>
      <c r="G87" s="210" t="s">
        <v>1110</v>
      </c>
      <c r="H87" s="211">
        <v>1</v>
      </c>
      <c r="I87" s="212"/>
      <c r="J87" s="213">
        <f>ROUND(I87*H87,2)</f>
        <v>0</v>
      </c>
      <c r="K87" s="214"/>
      <c r="L87" s="46"/>
      <c r="M87" s="215" t="s">
        <v>21</v>
      </c>
      <c r="N87" s="216" t="s">
        <v>45</v>
      </c>
      <c r="O87" s="86"/>
      <c r="P87" s="217">
        <f>O87*H87</f>
        <v>0</v>
      </c>
      <c r="Q87" s="217">
        <v>0</v>
      </c>
      <c r="R87" s="217">
        <f>Q87*H87</f>
        <v>0</v>
      </c>
      <c r="S87" s="217">
        <v>0</v>
      </c>
      <c r="T87" s="218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9" t="s">
        <v>1111</v>
      </c>
      <c r="AT87" s="219" t="s">
        <v>128</v>
      </c>
      <c r="AU87" s="219" t="s">
        <v>84</v>
      </c>
      <c r="AY87" s="19" t="s">
        <v>126</v>
      </c>
      <c r="BE87" s="220">
        <f>IF(N87="základní",J87,0)</f>
        <v>0</v>
      </c>
      <c r="BF87" s="220">
        <f>IF(N87="snížená",J87,0)</f>
        <v>0</v>
      </c>
      <c r="BG87" s="220">
        <f>IF(N87="zákl. přenesená",J87,0)</f>
        <v>0</v>
      </c>
      <c r="BH87" s="220">
        <f>IF(N87="sníž. přenesená",J87,0)</f>
        <v>0</v>
      </c>
      <c r="BI87" s="220">
        <f>IF(N87="nulová",J87,0)</f>
        <v>0</v>
      </c>
      <c r="BJ87" s="19" t="s">
        <v>82</v>
      </c>
      <c r="BK87" s="220">
        <f>ROUND(I87*H87,2)</f>
        <v>0</v>
      </c>
      <c r="BL87" s="19" t="s">
        <v>1111</v>
      </c>
      <c r="BM87" s="219" t="s">
        <v>1119</v>
      </c>
    </row>
    <row r="88" s="2" customFormat="1">
      <c r="A88" s="40"/>
      <c r="B88" s="41"/>
      <c r="C88" s="42"/>
      <c r="D88" s="223" t="s">
        <v>171</v>
      </c>
      <c r="E88" s="42"/>
      <c r="F88" s="233" t="s">
        <v>1120</v>
      </c>
      <c r="G88" s="42"/>
      <c r="H88" s="42"/>
      <c r="I88" s="234"/>
      <c r="J88" s="42"/>
      <c r="K88" s="42"/>
      <c r="L88" s="46"/>
      <c r="M88" s="235"/>
      <c r="N88" s="236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171</v>
      </c>
      <c r="AU88" s="19" t="s">
        <v>84</v>
      </c>
    </row>
    <row r="89" s="2" customFormat="1" ht="16.5" customHeight="1">
      <c r="A89" s="40"/>
      <c r="B89" s="41"/>
      <c r="C89" s="207" t="s">
        <v>132</v>
      </c>
      <c r="D89" s="207" t="s">
        <v>128</v>
      </c>
      <c r="E89" s="208" t="s">
        <v>1121</v>
      </c>
      <c r="F89" s="209" t="s">
        <v>1122</v>
      </c>
      <c r="G89" s="210" t="s">
        <v>1110</v>
      </c>
      <c r="H89" s="211">
        <v>1</v>
      </c>
      <c r="I89" s="212"/>
      <c r="J89" s="213">
        <f>ROUND(I89*H89,2)</f>
        <v>0</v>
      </c>
      <c r="K89" s="214"/>
      <c r="L89" s="46"/>
      <c r="M89" s="215" t="s">
        <v>21</v>
      </c>
      <c r="N89" s="216" t="s">
        <v>45</v>
      </c>
      <c r="O89" s="86"/>
      <c r="P89" s="217">
        <f>O89*H89</f>
        <v>0</v>
      </c>
      <c r="Q89" s="217">
        <v>0</v>
      </c>
      <c r="R89" s="217">
        <f>Q89*H89</f>
        <v>0</v>
      </c>
      <c r="S89" s="217">
        <v>0</v>
      </c>
      <c r="T89" s="218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9" t="s">
        <v>1111</v>
      </c>
      <c r="AT89" s="219" t="s">
        <v>128</v>
      </c>
      <c r="AU89" s="219" t="s">
        <v>84</v>
      </c>
      <c r="AY89" s="19" t="s">
        <v>126</v>
      </c>
      <c r="BE89" s="220">
        <f>IF(N89="základní",J89,0)</f>
        <v>0</v>
      </c>
      <c r="BF89" s="220">
        <f>IF(N89="snížená",J89,0)</f>
        <v>0</v>
      </c>
      <c r="BG89" s="220">
        <f>IF(N89="zákl. přenesená",J89,0)</f>
        <v>0</v>
      </c>
      <c r="BH89" s="220">
        <f>IF(N89="sníž. přenesená",J89,0)</f>
        <v>0</v>
      </c>
      <c r="BI89" s="220">
        <f>IF(N89="nulová",J89,0)</f>
        <v>0</v>
      </c>
      <c r="BJ89" s="19" t="s">
        <v>82</v>
      </c>
      <c r="BK89" s="220">
        <f>ROUND(I89*H89,2)</f>
        <v>0</v>
      </c>
      <c r="BL89" s="19" t="s">
        <v>1111</v>
      </c>
      <c r="BM89" s="219" t="s">
        <v>1123</v>
      </c>
    </row>
    <row r="90" s="2" customFormat="1">
      <c r="A90" s="40"/>
      <c r="B90" s="41"/>
      <c r="C90" s="42"/>
      <c r="D90" s="223" t="s">
        <v>171</v>
      </c>
      <c r="E90" s="42"/>
      <c r="F90" s="233" t="s">
        <v>1124</v>
      </c>
      <c r="G90" s="42"/>
      <c r="H90" s="42"/>
      <c r="I90" s="234"/>
      <c r="J90" s="42"/>
      <c r="K90" s="42"/>
      <c r="L90" s="46"/>
      <c r="M90" s="235"/>
      <c r="N90" s="236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171</v>
      </c>
      <c r="AU90" s="19" t="s">
        <v>84</v>
      </c>
    </row>
    <row r="91" s="2" customFormat="1" ht="16.5" customHeight="1">
      <c r="A91" s="40"/>
      <c r="B91" s="41"/>
      <c r="C91" s="207" t="s">
        <v>149</v>
      </c>
      <c r="D91" s="207" t="s">
        <v>128</v>
      </c>
      <c r="E91" s="208" t="s">
        <v>1125</v>
      </c>
      <c r="F91" s="209" t="s">
        <v>1126</v>
      </c>
      <c r="G91" s="210" t="s">
        <v>1110</v>
      </c>
      <c r="H91" s="211">
        <v>1</v>
      </c>
      <c r="I91" s="212"/>
      <c r="J91" s="213">
        <f>ROUND(I91*H91,2)</f>
        <v>0</v>
      </c>
      <c r="K91" s="214"/>
      <c r="L91" s="46"/>
      <c r="M91" s="215" t="s">
        <v>21</v>
      </c>
      <c r="N91" s="216" t="s">
        <v>45</v>
      </c>
      <c r="O91" s="86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9" t="s">
        <v>1111</v>
      </c>
      <c r="AT91" s="219" t="s">
        <v>128</v>
      </c>
      <c r="AU91" s="219" t="s">
        <v>84</v>
      </c>
      <c r="AY91" s="19" t="s">
        <v>126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9" t="s">
        <v>82</v>
      </c>
      <c r="BK91" s="220">
        <f>ROUND(I91*H91,2)</f>
        <v>0</v>
      </c>
      <c r="BL91" s="19" t="s">
        <v>1111</v>
      </c>
      <c r="BM91" s="219" t="s">
        <v>1127</v>
      </c>
    </row>
    <row r="92" s="2" customFormat="1">
      <c r="A92" s="40"/>
      <c r="B92" s="41"/>
      <c r="C92" s="42"/>
      <c r="D92" s="223" t="s">
        <v>171</v>
      </c>
      <c r="E92" s="42"/>
      <c r="F92" s="233" t="s">
        <v>1128</v>
      </c>
      <c r="G92" s="42"/>
      <c r="H92" s="42"/>
      <c r="I92" s="234"/>
      <c r="J92" s="42"/>
      <c r="K92" s="42"/>
      <c r="L92" s="46"/>
      <c r="M92" s="235"/>
      <c r="N92" s="236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171</v>
      </c>
      <c r="AU92" s="19" t="s">
        <v>84</v>
      </c>
    </row>
    <row r="93" s="2" customFormat="1" ht="16.5" customHeight="1">
      <c r="A93" s="40"/>
      <c r="B93" s="41"/>
      <c r="C93" s="207" t="s">
        <v>153</v>
      </c>
      <c r="D93" s="207" t="s">
        <v>128</v>
      </c>
      <c r="E93" s="208" t="s">
        <v>1129</v>
      </c>
      <c r="F93" s="209" t="s">
        <v>1130</v>
      </c>
      <c r="G93" s="210" t="s">
        <v>1110</v>
      </c>
      <c r="H93" s="211">
        <v>1</v>
      </c>
      <c r="I93" s="212"/>
      <c r="J93" s="213">
        <f>ROUND(I93*H93,2)</f>
        <v>0</v>
      </c>
      <c r="K93" s="214"/>
      <c r="L93" s="46"/>
      <c r="M93" s="215" t="s">
        <v>21</v>
      </c>
      <c r="N93" s="216" t="s">
        <v>45</v>
      </c>
      <c r="O93" s="86"/>
      <c r="P93" s="217">
        <f>O93*H93</f>
        <v>0</v>
      </c>
      <c r="Q93" s="217">
        <v>0</v>
      </c>
      <c r="R93" s="217">
        <f>Q93*H93</f>
        <v>0</v>
      </c>
      <c r="S93" s="217">
        <v>0</v>
      </c>
      <c r="T93" s="218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9" t="s">
        <v>1111</v>
      </c>
      <c r="AT93" s="219" t="s">
        <v>128</v>
      </c>
      <c r="AU93" s="219" t="s">
        <v>84</v>
      </c>
      <c r="AY93" s="19" t="s">
        <v>126</v>
      </c>
      <c r="BE93" s="220">
        <f>IF(N93="základní",J93,0)</f>
        <v>0</v>
      </c>
      <c r="BF93" s="220">
        <f>IF(N93="snížená",J93,0)</f>
        <v>0</v>
      </c>
      <c r="BG93" s="220">
        <f>IF(N93="zákl. přenesená",J93,0)</f>
        <v>0</v>
      </c>
      <c r="BH93" s="220">
        <f>IF(N93="sníž. přenesená",J93,0)</f>
        <v>0</v>
      </c>
      <c r="BI93" s="220">
        <f>IF(N93="nulová",J93,0)</f>
        <v>0</v>
      </c>
      <c r="BJ93" s="19" t="s">
        <v>82</v>
      </c>
      <c r="BK93" s="220">
        <f>ROUND(I93*H93,2)</f>
        <v>0</v>
      </c>
      <c r="BL93" s="19" t="s">
        <v>1111</v>
      </c>
      <c r="BM93" s="219" t="s">
        <v>1131</v>
      </c>
    </row>
    <row r="94" s="2" customFormat="1">
      <c r="A94" s="40"/>
      <c r="B94" s="41"/>
      <c r="C94" s="42"/>
      <c r="D94" s="223" t="s">
        <v>171</v>
      </c>
      <c r="E94" s="42"/>
      <c r="F94" s="233" t="s">
        <v>1132</v>
      </c>
      <c r="G94" s="42"/>
      <c r="H94" s="42"/>
      <c r="I94" s="234"/>
      <c r="J94" s="42"/>
      <c r="K94" s="42"/>
      <c r="L94" s="46"/>
      <c r="M94" s="235"/>
      <c r="N94" s="236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171</v>
      </c>
      <c r="AU94" s="19" t="s">
        <v>84</v>
      </c>
    </row>
    <row r="95" s="2" customFormat="1" ht="16.5" customHeight="1">
      <c r="A95" s="40"/>
      <c r="B95" s="41"/>
      <c r="C95" s="207" t="s">
        <v>158</v>
      </c>
      <c r="D95" s="207" t="s">
        <v>128</v>
      </c>
      <c r="E95" s="208" t="s">
        <v>1133</v>
      </c>
      <c r="F95" s="209" t="s">
        <v>1134</v>
      </c>
      <c r="G95" s="210" t="s">
        <v>1110</v>
      </c>
      <c r="H95" s="211">
        <v>1</v>
      </c>
      <c r="I95" s="212"/>
      <c r="J95" s="213">
        <f>ROUND(I95*H95,2)</f>
        <v>0</v>
      </c>
      <c r="K95" s="214"/>
      <c r="L95" s="46"/>
      <c r="M95" s="215" t="s">
        <v>21</v>
      </c>
      <c r="N95" s="216" t="s">
        <v>45</v>
      </c>
      <c r="O95" s="86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9" t="s">
        <v>1111</v>
      </c>
      <c r="AT95" s="219" t="s">
        <v>128</v>
      </c>
      <c r="AU95" s="219" t="s">
        <v>84</v>
      </c>
      <c r="AY95" s="19" t="s">
        <v>126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19" t="s">
        <v>82</v>
      </c>
      <c r="BK95" s="220">
        <f>ROUND(I95*H95,2)</f>
        <v>0</v>
      </c>
      <c r="BL95" s="19" t="s">
        <v>1111</v>
      </c>
      <c r="BM95" s="219" t="s">
        <v>1135</v>
      </c>
    </row>
    <row r="96" s="2" customFormat="1" ht="16.5" customHeight="1">
      <c r="A96" s="40"/>
      <c r="B96" s="41"/>
      <c r="C96" s="207" t="s">
        <v>163</v>
      </c>
      <c r="D96" s="207" t="s">
        <v>128</v>
      </c>
      <c r="E96" s="208" t="s">
        <v>1136</v>
      </c>
      <c r="F96" s="209" t="s">
        <v>1137</v>
      </c>
      <c r="G96" s="210" t="s">
        <v>1110</v>
      </c>
      <c r="H96" s="211">
        <v>1</v>
      </c>
      <c r="I96" s="212"/>
      <c r="J96" s="213">
        <f>ROUND(I96*H96,2)</f>
        <v>0</v>
      </c>
      <c r="K96" s="214"/>
      <c r="L96" s="46"/>
      <c r="M96" s="285" t="s">
        <v>21</v>
      </c>
      <c r="N96" s="286" t="s">
        <v>45</v>
      </c>
      <c r="O96" s="287"/>
      <c r="P96" s="288">
        <f>O96*H96</f>
        <v>0</v>
      </c>
      <c r="Q96" s="288">
        <v>0</v>
      </c>
      <c r="R96" s="288">
        <f>Q96*H96</f>
        <v>0</v>
      </c>
      <c r="S96" s="288">
        <v>0</v>
      </c>
      <c r="T96" s="289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9" t="s">
        <v>1138</v>
      </c>
      <c r="AT96" s="219" t="s">
        <v>128</v>
      </c>
      <c r="AU96" s="219" t="s">
        <v>84</v>
      </c>
      <c r="AY96" s="19" t="s">
        <v>126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19" t="s">
        <v>82</v>
      </c>
      <c r="BK96" s="220">
        <f>ROUND(I96*H96,2)</f>
        <v>0</v>
      </c>
      <c r="BL96" s="19" t="s">
        <v>1138</v>
      </c>
      <c r="BM96" s="219" t="s">
        <v>1139</v>
      </c>
    </row>
    <row r="97" s="2" customFormat="1" ht="6.96" customHeight="1">
      <c r="A97" s="40"/>
      <c r="B97" s="61"/>
      <c r="C97" s="62"/>
      <c r="D97" s="62"/>
      <c r="E97" s="62"/>
      <c r="F97" s="62"/>
      <c r="G97" s="62"/>
      <c r="H97" s="62"/>
      <c r="I97" s="62"/>
      <c r="J97" s="62"/>
      <c r="K97" s="62"/>
      <c r="L97" s="46"/>
      <c r="M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</sheetData>
  <sheetProtection sheet="1" autoFilter="0" formatColumns="0" formatRows="0" objects="1" scenarios="1" spinCount="100000" saltValue="gJevLbKe/IXuccuZwlUPDjDek9jqNJP9cHTqIIybPmrSoiLOQrhr//ywzy4vFoui36PW7leQzflq62B8VqHXiw==" hashValue="pITX4D2Y2BGoD0XfF/nipRjn2S1APvH964Xn+T9xPFJXdAq7sHXwfxZO4JUBhghFpiiP5ss80g77XCtOgAZpQQ==" algorithmName="SHA-512" password="CC35"/>
  <autoFilter ref="C80:K96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90" customWidth="1"/>
    <col min="2" max="2" width="1.667969" style="290" customWidth="1"/>
    <col min="3" max="4" width="5" style="290" customWidth="1"/>
    <col min="5" max="5" width="11.66016" style="290" customWidth="1"/>
    <col min="6" max="6" width="9.160156" style="290" customWidth="1"/>
    <col min="7" max="7" width="5" style="290" customWidth="1"/>
    <col min="8" max="8" width="77.83203" style="290" customWidth="1"/>
    <col min="9" max="10" width="20" style="290" customWidth="1"/>
    <col min="11" max="11" width="1.667969" style="290" customWidth="1"/>
  </cols>
  <sheetData>
    <row r="1" s="1" customFormat="1" ht="37.5" customHeight="1"/>
    <row r="2" s="1" customFormat="1" ht="7.5" customHeight="1">
      <c r="B2" s="291"/>
      <c r="C2" s="292"/>
      <c r="D2" s="292"/>
      <c r="E2" s="292"/>
      <c r="F2" s="292"/>
      <c r="G2" s="292"/>
      <c r="H2" s="292"/>
      <c r="I2" s="292"/>
      <c r="J2" s="292"/>
      <c r="K2" s="293"/>
    </row>
    <row r="3" s="17" customFormat="1" ht="45" customHeight="1">
      <c r="B3" s="294"/>
      <c r="C3" s="295" t="s">
        <v>1140</v>
      </c>
      <c r="D3" s="295"/>
      <c r="E3" s="295"/>
      <c r="F3" s="295"/>
      <c r="G3" s="295"/>
      <c r="H3" s="295"/>
      <c r="I3" s="295"/>
      <c r="J3" s="295"/>
      <c r="K3" s="296"/>
    </row>
    <row r="4" s="1" customFormat="1" ht="25.5" customHeight="1">
      <c r="B4" s="297"/>
      <c r="C4" s="298" t="s">
        <v>1141</v>
      </c>
      <c r="D4" s="298"/>
      <c r="E4" s="298"/>
      <c r="F4" s="298"/>
      <c r="G4" s="298"/>
      <c r="H4" s="298"/>
      <c r="I4" s="298"/>
      <c r="J4" s="298"/>
      <c r="K4" s="299"/>
    </row>
    <row r="5" s="1" customFormat="1" ht="5.25" customHeight="1">
      <c r="B5" s="297"/>
      <c r="C5" s="300"/>
      <c r="D5" s="300"/>
      <c r="E5" s="300"/>
      <c r="F5" s="300"/>
      <c r="G5" s="300"/>
      <c r="H5" s="300"/>
      <c r="I5" s="300"/>
      <c r="J5" s="300"/>
      <c r="K5" s="299"/>
    </row>
    <row r="6" s="1" customFormat="1" ht="15" customHeight="1">
      <c r="B6" s="297"/>
      <c r="C6" s="301" t="s">
        <v>1142</v>
      </c>
      <c r="D6" s="301"/>
      <c r="E6" s="301"/>
      <c r="F6" s="301"/>
      <c r="G6" s="301"/>
      <c r="H6" s="301"/>
      <c r="I6" s="301"/>
      <c r="J6" s="301"/>
      <c r="K6" s="299"/>
    </row>
    <row r="7" s="1" customFormat="1" ht="15" customHeight="1">
      <c r="B7" s="302"/>
      <c r="C7" s="301" t="s">
        <v>1143</v>
      </c>
      <c r="D7" s="301"/>
      <c r="E7" s="301"/>
      <c r="F7" s="301"/>
      <c r="G7" s="301"/>
      <c r="H7" s="301"/>
      <c r="I7" s="301"/>
      <c r="J7" s="301"/>
      <c r="K7" s="299"/>
    </row>
    <row r="8" s="1" customFormat="1" ht="12.75" customHeight="1">
      <c r="B8" s="302"/>
      <c r="C8" s="301"/>
      <c r="D8" s="301"/>
      <c r="E8" s="301"/>
      <c r="F8" s="301"/>
      <c r="G8" s="301"/>
      <c r="H8" s="301"/>
      <c r="I8" s="301"/>
      <c r="J8" s="301"/>
      <c r="K8" s="299"/>
    </row>
    <row r="9" s="1" customFormat="1" ht="15" customHeight="1">
      <c r="B9" s="302"/>
      <c r="C9" s="301" t="s">
        <v>1144</v>
      </c>
      <c r="D9" s="301"/>
      <c r="E9" s="301"/>
      <c r="F9" s="301"/>
      <c r="G9" s="301"/>
      <c r="H9" s="301"/>
      <c r="I9" s="301"/>
      <c r="J9" s="301"/>
      <c r="K9" s="299"/>
    </row>
    <row r="10" s="1" customFormat="1" ht="15" customHeight="1">
      <c r="B10" s="302"/>
      <c r="C10" s="301"/>
      <c r="D10" s="301" t="s">
        <v>1145</v>
      </c>
      <c r="E10" s="301"/>
      <c r="F10" s="301"/>
      <c r="G10" s="301"/>
      <c r="H10" s="301"/>
      <c r="I10" s="301"/>
      <c r="J10" s="301"/>
      <c r="K10" s="299"/>
    </row>
    <row r="11" s="1" customFormat="1" ht="15" customHeight="1">
      <c r="B11" s="302"/>
      <c r="C11" s="303"/>
      <c r="D11" s="301" t="s">
        <v>1146</v>
      </c>
      <c r="E11" s="301"/>
      <c r="F11" s="301"/>
      <c r="G11" s="301"/>
      <c r="H11" s="301"/>
      <c r="I11" s="301"/>
      <c r="J11" s="301"/>
      <c r="K11" s="299"/>
    </row>
    <row r="12" s="1" customFormat="1" ht="15" customHeight="1">
      <c r="B12" s="302"/>
      <c r="C12" s="303"/>
      <c r="D12" s="301"/>
      <c r="E12" s="301"/>
      <c r="F12" s="301"/>
      <c r="G12" s="301"/>
      <c r="H12" s="301"/>
      <c r="I12" s="301"/>
      <c r="J12" s="301"/>
      <c r="K12" s="299"/>
    </row>
    <row r="13" s="1" customFormat="1" ht="15" customHeight="1">
      <c r="B13" s="302"/>
      <c r="C13" s="303"/>
      <c r="D13" s="304" t="s">
        <v>1147</v>
      </c>
      <c r="E13" s="301"/>
      <c r="F13" s="301"/>
      <c r="G13" s="301"/>
      <c r="H13" s="301"/>
      <c r="I13" s="301"/>
      <c r="J13" s="301"/>
      <c r="K13" s="299"/>
    </row>
    <row r="14" s="1" customFormat="1" ht="12.75" customHeight="1">
      <c r="B14" s="302"/>
      <c r="C14" s="303"/>
      <c r="D14" s="303"/>
      <c r="E14" s="303"/>
      <c r="F14" s="303"/>
      <c r="G14" s="303"/>
      <c r="H14" s="303"/>
      <c r="I14" s="303"/>
      <c r="J14" s="303"/>
      <c r="K14" s="299"/>
    </row>
    <row r="15" s="1" customFormat="1" ht="15" customHeight="1">
      <c r="B15" s="302"/>
      <c r="C15" s="303"/>
      <c r="D15" s="301" t="s">
        <v>1148</v>
      </c>
      <c r="E15" s="301"/>
      <c r="F15" s="301"/>
      <c r="G15" s="301"/>
      <c r="H15" s="301"/>
      <c r="I15" s="301"/>
      <c r="J15" s="301"/>
      <c r="K15" s="299"/>
    </row>
    <row r="16" s="1" customFormat="1" ht="15" customHeight="1">
      <c r="B16" s="302"/>
      <c r="C16" s="303"/>
      <c r="D16" s="301" t="s">
        <v>1149</v>
      </c>
      <c r="E16" s="301"/>
      <c r="F16" s="301"/>
      <c r="G16" s="301"/>
      <c r="H16" s="301"/>
      <c r="I16" s="301"/>
      <c r="J16" s="301"/>
      <c r="K16" s="299"/>
    </row>
    <row r="17" s="1" customFormat="1" ht="15" customHeight="1">
      <c r="B17" s="302"/>
      <c r="C17" s="303"/>
      <c r="D17" s="301" t="s">
        <v>1150</v>
      </c>
      <c r="E17" s="301"/>
      <c r="F17" s="301"/>
      <c r="G17" s="301"/>
      <c r="H17" s="301"/>
      <c r="I17" s="301"/>
      <c r="J17" s="301"/>
      <c r="K17" s="299"/>
    </row>
    <row r="18" s="1" customFormat="1" ht="15" customHeight="1">
      <c r="B18" s="302"/>
      <c r="C18" s="303"/>
      <c r="D18" s="303"/>
      <c r="E18" s="305" t="s">
        <v>81</v>
      </c>
      <c r="F18" s="301" t="s">
        <v>1151</v>
      </c>
      <c r="G18" s="301"/>
      <c r="H18" s="301"/>
      <c r="I18" s="301"/>
      <c r="J18" s="301"/>
      <c r="K18" s="299"/>
    </row>
    <row r="19" s="1" customFormat="1" ht="15" customHeight="1">
      <c r="B19" s="302"/>
      <c r="C19" s="303"/>
      <c r="D19" s="303"/>
      <c r="E19" s="305" t="s">
        <v>87</v>
      </c>
      <c r="F19" s="301" t="s">
        <v>1152</v>
      </c>
      <c r="G19" s="301"/>
      <c r="H19" s="301"/>
      <c r="I19" s="301"/>
      <c r="J19" s="301"/>
      <c r="K19" s="299"/>
    </row>
    <row r="20" s="1" customFormat="1" ht="15" customHeight="1">
      <c r="B20" s="302"/>
      <c r="C20" s="303"/>
      <c r="D20" s="303"/>
      <c r="E20" s="305" t="s">
        <v>1153</v>
      </c>
      <c r="F20" s="301" t="s">
        <v>1154</v>
      </c>
      <c r="G20" s="301"/>
      <c r="H20" s="301"/>
      <c r="I20" s="301"/>
      <c r="J20" s="301"/>
      <c r="K20" s="299"/>
    </row>
    <row r="21" s="1" customFormat="1" ht="15" customHeight="1">
      <c r="B21" s="302"/>
      <c r="C21" s="303"/>
      <c r="D21" s="303"/>
      <c r="E21" s="305" t="s">
        <v>1155</v>
      </c>
      <c r="F21" s="301" t="s">
        <v>1156</v>
      </c>
      <c r="G21" s="301"/>
      <c r="H21" s="301"/>
      <c r="I21" s="301"/>
      <c r="J21" s="301"/>
      <c r="K21" s="299"/>
    </row>
    <row r="22" s="1" customFormat="1" ht="15" customHeight="1">
      <c r="B22" s="302"/>
      <c r="C22" s="303"/>
      <c r="D22" s="303"/>
      <c r="E22" s="305" t="s">
        <v>92</v>
      </c>
      <c r="F22" s="301" t="s">
        <v>1157</v>
      </c>
      <c r="G22" s="301"/>
      <c r="H22" s="301"/>
      <c r="I22" s="301"/>
      <c r="J22" s="301"/>
      <c r="K22" s="299"/>
    </row>
    <row r="23" s="1" customFormat="1" ht="15" customHeight="1">
      <c r="B23" s="302"/>
      <c r="C23" s="303"/>
      <c r="D23" s="303"/>
      <c r="E23" s="305" t="s">
        <v>1158</v>
      </c>
      <c r="F23" s="301" t="s">
        <v>1159</v>
      </c>
      <c r="G23" s="301"/>
      <c r="H23" s="301"/>
      <c r="I23" s="301"/>
      <c r="J23" s="301"/>
      <c r="K23" s="299"/>
    </row>
    <row r="24" s="1" customFormat="1" ht="12.75" customHeight="1">
      <c r="B24" s="302"/>
      <c r="C24" s="303"/>
      <c r="D24" s="303"/>
      <c r="E24" s="303"/>
      <c r="F24" s="303"/>
      <c r="G24" s="303"/>
      <c r="H24" s="303"/>
      <c r="I24" s="303"/>
      <c r="J24" s="303"/>
      <c r="K24" s="299"/>
    </row>
    <row r="25" s="1" customFormat="1" ht="15" customHeight="1">
      <c r="B25" s="302"/>
      <c r="C25" s="301" t="s">
        <v>1160</v>
      </c>
      <c r="D25" s="301"/>
      <c r="E25" s="301"/>
      <c r="F25" s="301"/>
      <c r="G25" s="301"/>
      <c r="H25" s="301"/>
      <c r="I25" s="301"/>
      <c r="J25" s="301"/>
      <c r="K25" s="299"/>
    </row>
    <row r="26" s="1" customFormat="1" ht="15" customHeight="1">
      <c r="B26" s="302"/>
      <c r="C26" s="301" t="s">
        <v>1161</v>
      </c>
      <c r="D26" s="301"/>
      <c r="E26" s="301"/>
      <c r="F26" s="301"/>
      <c r="G26" s="301"/>
      <c r="H26" s="301"/>
      <c r="I26" s="301"/>
      <c r="J26" s="301"/>
      <c r="K26" s="299"/>
    </row>
    <row r="27" s="1" customFormat="1" ht="15" customHeight="1">
      <c r="B27" s="302"/>
      <c r="C27" s="301"/>
      <c r="D27" s="301" t="s">
        <v>1162</v>
      </c>
      <c r="E27" s="301"/>
      <c r="F27" s="301"/>
      <c r="G27" s="301"/>
      <c r="H27" s="301"/>
      <c r="I27" s="301"/>
      <c r="J27" s="301"/>
      <c r="K27" s="299"/>
    </row>
    <row r="28" s="1" customFormat="1" ht="15" customHeight="1">
      <c r="B28" s="302"/>
      <c r="C28" s="303"/>
      <c r="D28" s="301" t="s">
        <v>1163</v>
      </c>
      <c r="E28" s="301"/>
      <c r="F28" s="301"/>
      <c r="G28" s="301"/>
      <c r="H28" s="301"/>
      <c r="I28" s="301"/>
      <c r="J28" s="301"/>
      <c r="K28" s="299"/>
    </row>
    <row r="29" s="1" customFormat="1" ht="12.75" customHeight="1">
      <c r="B29" s="302"/>
      <c r="C29" s="303"/>
      <c r="D29" s="303"/>
      <c r="E29" s="303"/>
      <c r="F29" s="303"/>
      <c r="G29" s="303"/>
      <c r="H29" s="303"/>
      <c r="I29" s="303"/>
      <c r="J29" s="303"/>
      <c r="K29" s="299"/>
    </row>
    <row r="30" s="1" customFormat="1" ht="15" customHeight="1">
      <c r="B30" s="302"/>
      <c r="C30" s="303"/>
      <c r="D30" s="301" t="s">
        <v>1164</v>
      </c>
      <c r="E30" s="301"/>
      <c r="F30" s="301"/>
      <c r="G30" s="301"/>
      <c r="H30" s="301"/>
      <c r="I30" s="301"/>
      <c r="J30" s="301"/>
      <c r="K30" s="299"/>
    </row>
    <row r="31" s="1" customFormat="1" ht="15" customHeight="1">
      <c r="B31" s="302"/>
      <c r="C31" s="303"/>
      <c r="D31" s="301" t="s">
        <v>1165</v>
      </c>
      <c r="E31" s="301"/>
      <c r="F31" s="301"/>
      <c r="G31" s="301"/>
      <c r="H31" s="301"/>
      <c r="I31" s="301"/>
      <c r="J31" s="301"/>
      <c r="K31" s="299"/>
    </row>
    <row r="32" s="1" customFormat="1" ht="12.75" customHeight="1">
      <c r="B32" s="302"/>
      <c r="C32" s="303"/>
      <c r="D32" s="303"/>
      <c r="E32" s="303"/>
      <c r="F32" s="303"/>
      <c r="G32" s="303"/>
      <c r="H32" s="303"/>
      <c r="I32" s="303"/>
      <c r="J32" s="303"/>
      <c r="K32" s="299"/>
    </row>
    <row r="33" s="1" customFormat="1" ht="15" customHeight="1">
      <c r="B33" s="302"/>
      <c r="C33" s="303"/>
      <c r="D33" s="301" t="s">
        <v>1166</v>
      </c>
      <c r="E33" s="301"/>
      <c r="F33" s="301"/>
      <c r="G33" s="301"/>
      <c r="H33" s="301"/>
      <c r="I33" s="301"/>
      <c r="J33" s="301"/>
      <c r="K33" s="299"/>
    </row>
    <row r="34" s="1" customFormat="1" ht="15" customHeight="1">
      <c r="B34" s="302"/>
      <c r="C34" s="303"/>
      <c r="D34" s="301" t="s">
        <v>1167</v>
      </c>
      <c r="E34" s="301"/>
      <c r="F34" s="301"/>
      <c r="G34" s="301"/>
      <c r="H34" s="301"/>
      <c r="I34" s="301"/>
      <c r="J34" s="301"/>
      <c r="K34" s="299"/>
    </row>
    <row r="35" s="1" customFormat="1" ht="15" customHeight="1">
      <c r="B35" s="302"/>
      <c r="C35" s="303"/>
      <c r="D35" s="301" t="s">
        <v>1168</v>
      </c>
      <c r="E35" s="301"/>
      <c r="F35" s="301"/>
      <c r="G35" s="301"/>
      <c r="H35" s="301"/>
      <c r="I35" s="301"/>
      <c r="J35" s="301"/>
      <c r="K35" s="299"/>
    </row>
    <row r="36" s="1" customFormat="1" ht="15" customHeight="1">
      <c r="B36" s="302"/>
      <c r="C36" s="303"/>
      <c r="D36" s="301"/>
      <c r="E36" s="304" t="s">
        <v>112</v>
      </c>
      <c r="F36" s="301"/>
      <c r="G36" s="301" t="s">
        <v>1169</v>
      </c>
      <c r="H36" s="301"/>
      <c r="I36" s="301"/>
      <c r="J36" s="301"/>
      <c r="K36" s="299"/>
    </row>
    <row r="37" s="1" customFormat="1" ht="30.75" customHeight="1">
      <c r="B37" s="302"/>
      <c r="C37" s="303"/>
      <c r="D37" s="301"/>
      <c r="E37" s="304" t="s">
        <v>1170</v>
      </c>
      <c r="F37" s="301"/>
      <c r="G37" s="301" t="s">
        <v>1171</v>
      </c>
      <c r="H37" s="301"/>
      <c r="I37" s="301"/>
      <c r="J37" s="301"/>
      <c r="K37" s="299"/>
    </row>
    <row r="38" s="1" customFormat="1" ht="15" customHeight="1">
      <c r="B38" s="302"/>
      <c r="C38" s="303"/>
      <c r="D38" s="301"/>
      <c r="E38" s="304" t="s">
        <v>55</v>
      </c>
      <c r="F38" s="301"/>
      <c r="G38" s="301" t="s">
        <v>1172</v>
      </c>
      <c r="H38" s="301"/>
      <c r="I38" s="301"/>
      <c r="J38" s="301"/>
      <c r="K38" s="299"/>
    </row>
    <row r="39" s="1" customFormat="1" ht="15" customHeight="1">
      <c r="B39" s="302"/>
      <c r="C39" s="303"/>
      <c r="D39" s="301"/>
      <c r="E39" s="304" t="s">
        <v>56</v>
      </c>
      <c r="F39" s="301"/>
      <c r="G39" s="301" t="s">
        <v>1173</v>
      </c>
      <c r="H39" s="301"/>
      <c r="I39" s="301"/>
      <c r="J39" s="301"/>
      <c r="K39" s="299"/>
    </row>
    <row r="40" s="1" customFormat="1" ht="15" customHeight="1">
      <c r="B40" s="302"/>
      <c r="C40" s="303"/>
      <c r="D40" s="301"/>
      <c r="E40" s="304" t="s">
        <v>113</v>
      </c>
      <c r="F40" s="301"/>
      <c r="G40" s="301" t="s">
        <v>1174</v>
      </c>
      <c r="H40" s="301"/>
      <c r="I40" s="301"/>
      <c r="J40" s="301"/>
      <c r="K40" s="299"/>
    </row>
    <row r="41" s="1" customFormat="1" ht="15" customHeight="1">
      <c r="B41" s="302"/>
      <c r="C41" s="303"/>
      <c r="D41" s="301"/>
      <c r="E41" s="304" t="s">
        <v>114</v>
      </c>
      <c r="F41" s="301"/>
      <c r="G41" s="301" t="s">
        <v>1175</v>
      </c>
      <c r="H41" s="301"/>
      <c r="I41" s="301"/>
      <c r="J41" s="301"/>
      <c r="K41" s="299"/>
    </row>
    <row r="42" s="1" customFormat="1" ht="15" customHeight="1">
      <c r="B42" s="302"/>
      <c r="C42" s="303"/>
      <c r="D42" s="301"/>
      <c r="E42" s="304" t="s">
        <v>1176</v>
      </c>
      <c r="F42" s="301"/>
      <c r="G42" s="301" t="s">
        <v>1177</v>
      </c>
      <c r="H42" s="301"/>
      <c r="I42" s="301"/>
      <c r="J42" s="301"/>
      <c r="K42" s="299"/>
    </row>
    <row r="43" s="1" customFormat="1" ht="15" customHeight="1">
      <c r="B43" s="302"/>
      <c r="C43" s="303"/>
      <c r="D43" s="301"/>
      <c r="E43" s="304"/>
      <c r="F43" s="301"/>
      <c r="G43" s="301" t="s">
        <v>1178</v>
      </c>
      <c r="H43" s="301"/>
      <c r="I43" s="301"/>
      <c r="J43" s="301"/>
      <c r="K43" s="299"/>
    </row>
    <row r="44" s="1" customFormat="1" ht="15" customHeight="1">
      <c r="B44" s="302"/>
      <c r="C44" s="303"/>
      <c r="D44" s="301"/>
      <c r="E44" s="304" t="s">
        <v>1179</v>
      </c>
      <c r="F44" s="301"/>
      <c r="G44" s="301" t="s">
        <v>1180</v>
      </c>
      <c r="H44" s="301"/>
      <c r="I44" s="301"/>
      <c r="J44" s="301"/>
      <c r="K44" s="299"/>
    </row>
    <row r="45" s="1" customFormat="1" ht="15" customHeight="1">
      <c r="B45" s="302"/>
      <c r="C45" s="303"/>
      <c r="D45" s="301"/>
      <c r="E45" s="304" t="s">
        <v>116</v>
      </c>
      <c r="F45" s="301"/>
      <c r="G45" s="301" t="s">
        <v>1181</v>
      </c>
      <c r="H45" s="301"/>
      <c r="I45" s="301"/>
      <c r="J45" s="301"/>
      <c r="K45" s="299"/>
    </row>
    <row r="46" s="1" customFormat="1" ht="12.75" customHeight="1">
      <c r="B46" s="302"/>
      <c r="C46" s="303"/>
      <c r="D46" s="301"/>
      <c r="E46" s="301"/>
      <c r="F46" s="301"/>
      <c r="G46" s="301"/>
      <c r="H46" s="301"/>
      <c r="I46" s="301"/>
      <c r="J46" s="301"/>
      <c r="K46" s="299"/>
    </row>
    <row r="47" s="1" customFormat="1" ht="15" customHeight="1">
      <c r="B47" s="302"/>
      <c r="C47" s="303"/>
      <c r="D47" s="301" t="s">
        <v>1182</v>
      </c>
      <c r="E47" s="301"/>
      <c r="F47" s="301"/>
      <c r="G47" s="301"/>
      <c r="H47" s="301"/>
      <c r="I47" s="301"/>
      <c r="J47" s="301"/>
      <c r="K47" s="299"/>
    </row>
    <row r="48" s="1" customFormat="1" ht="15" customHeight="1">
      <c r="B48" s="302"/>
      <c r="C48" s="303"/>
      <c r="D48" s="303"/>
      <c r="E48" s="301" t="s">
        <v>1183</v>
      </c>
      <c r="F48" s="301"/>
      <c r="G48" s="301"/>
      <c r="H48" s="301"/>
      <c r="I48" s="301"/>
      <c r="J48" s="301"/>
      <c r="K48" s="299"/>
    </row>
    <row r="49" s="1" customFormat="1" ht="15" customHeight="1">
      <c r="B49" s="302"/>
      <c r="C49" s="303"/>
      <c r="D49" s="303"/>
      <c r="E49" s="301" t="s">
        <v>1184</v>
      </c>
      <c r="F49" s="301"/>
      <c r="G49" s="301"/>
      <c r="H49" s="301"/>
      <c r="I49" s="301"/>
      <c r="J49" s="301"/>
      <c r="K49" s="299"/>
    </row>
    <row r="50" s="1" customFormat="1" ht="15" customHeight="1">
      <c r="B50" s="302"/>
      <c r="C50" s="303"/>
      <c r="D50" s="303"/>
      <c r="E50" s="301" t="s">
        <v>1185</v>
      </c>
      <c r="F50" s="301"/>
      <c r="G50" s="301"/>
      <c r="H50" s="301"/>
      <c r="I50" s="301"/>
      <c r="J50" s="301"/>
      <c r="K50" s="299"/>
    </row>
    <row r="51" s="1" customFormat="1" ht="15" customHeight="1">
      <c r="B51" s="302"/>
      <c r="C51" s="303"/>
      <c r="D51" s="301" t="s">
        <v>1186</v>
      </c>
      <c r="E51" s="301"/>
      <c r="F51" s="301"/>
      <c r="G51" s="301"/>
      <c r="H51" s="301"/>
      <c r="I51" s="301"/>
      <c r="J51" s="301"/>
      <c r="K51" s="299"/>
    </row>
    <row r="52" s="1" customFormat="1" ht="25.5" customHeight="1">
      <c r="B52" s="297"/>
      <c r="C52" s="298" t="s">
        <v>1187</v>
      </c>
      <c r="D52" s="298"/>
      <c r="E52" s="298"/>
      <c r="F52" s="298"/>
      <c r="G52" s="298"/>
      <c r="H52" s="298"/>
      <c r="I52" s="298"/>
      <c r="J52" s="298"/>
      <c r="K52" s="299"/>
    </row>
    <row r="53" s="1" customFormat="1" ht="5.25" customHeight="1">
      <c r="B53" s="297"/>
      <c r="C53" s="300"/>
      <c r="D53" s="300"/>
      <c r="E53" s="300"/>
      <c r="F53" s="300"/>
      <c r="G53" s="300"/>
      <c r="H53" s="300"/>
      <c r="I53" s="300"/>
      <c r="J53" s="300"/>
      <c r="K53" s="299"/>
    </row>
    <row r="54" s="1" customFormat="1" ht="15" customHeight="1">
      <c r="B54" s="297"/>
      <c r="C54" s="301" t="s">
        <v>1188</v>
      </c>
      <c r="D54" s="301"/>
      <c r="E54" s="301"/>
      <c r="F54" s="301"/>
      <c r="G54" s="301"/>
      <c r="H54" s="301"/>
      <c r="I54" s="301"/>
      <c r="J54" s="301"/>
      <c r="K54" s="299"/>
    </row>
    <row r="55" s="1" customFormat="1" ht="15" customHeight="1">
      <c r="B55" s="297"/>
      <c r="C55" s="301" t="s">
        <v>1189</v>
      </c>
      <c r="D55" s="301"/>
      <c r="E55" s="301"/>
      <c r="F55" s="301"/>
      <c r="G55" s="301"/>
      <c r="H55" s="301"/>
      <c r="I55" s="301"/>
      <c r="J55" s="301"/>
      <c r="K55" s="299"/>
    </row>
    <row r="56" s="1" customFormat="1" ht="12.75" customHeight="1">
      <c r="B56" s="297"/>
      <c r="C56" s="301"/>
      <c r="D56" s="301"/>
      <c r="E56" s="301"/>
      <c r="F56" s="301"/>
      <c r="G56" s="301"/>
      <c r="H56" s="301"/>
      <c r="I56" s="301"/>
      <c r="J56" s="301"/>
      <c r="K56" s="299"/>
    </row>
    <row r="57" s="1" customFormat="1" ht="15" customHeight="1">
      <c r="B57" s="297"/>
      <c r="C57" s="301" t="s">
        <v>1190</v>
      </c>
      <c r="D57" s="301"/>
      <c r="E57" s="301"/>
      <c r="F57" s="301"/>
      <c r="G57" s="301"/>
      <c r="H57" s="301"/>
      <c r="I57" s="301"/>
      <c r="J57" s="301"/>
      <c r="K57" s="299"/>
    </row>
    <row r="58" s="1" customFormat="1" ht="15" customHeight="1">
      <c r="B58" s="297"/>
      <c r="C58" s="303"/>
      <c r="D58" s="301" t="s">
        <v>1191</v>
      </c>
      <c r="E58" s="301"/>
      <c r="F58" s="301"/>
      <c r="G58" s="301"/>
      <c r="H58" s="301"/>
      <c r="I58" s="301"/>
      <c r="J58" s="301"/>
      <c r="K58" s="299"/>
    </row>
    <row r="59" s="1" customFormat="1" ht="15" customHeight="1">
      <c r="B59" s="297"/>
      <c r="C59" s="303"/>
      <c r="D59" s="301" t="s">
        <v>1192</v>
      </c>
      <c r="E59" s="301"/>
      <c r="F59" s="301"/>
      <c r="G59" s="301"/>
      <c r="H59" s="301"/>
      <c r="I59" s="301"/>
      <c r="J59" s="301"/>
      <c r="K59" s="299"/>
    </row>
    <row r="60" s="1" customFormat="1" ht="15" customHeight="1">
      <c r="B60" s="297"/>
      <c r="C60" s="303"/>
      <c r="D60" s="301" t="s">
        <v>1193</v>
      </c>
      <c r="E60" s="301"/>
      <c r="F60" s="301"/>
      <c r="G60" s="301"/>
      <c r="H60" s="301"/>
      <c r="I60" s="301"/>
      <c r="J60" s="301"/>
      <c r="K60" s="299"/>
    </row>
    <row r="61" s="1" customFormat="1" ht="15" customHeight="1">
      <c r="B61" s="297"/>
      <c r="C61" s="303"/>
      <c r="D61" s="301" t="s">
        <v>1194</v>
      </c>
      <c r="E61" s="301"/>
      <c r="F61" s="301"/>
      <c r="G61" s="301"/>
      <c r="H61" s="301"/>
      <c r="I61" s="301"/>
      <c r="J61" s="301"/>
      <c r="K61" s="299"/>
    </row>
    <row r="62" s="1" customFormat="1" ht="15" customHeight="1">
      <c r="B62" s="297"/>
      <c r="C62" s="303"/>
      <c r="D62" s="306" t="s">
        <v>1195</v>
      </c>
      <c r="E62" s="306"/>
      <c r="F62" s="306"/>
      <c r="G62" s="306"/>
      <c r="H62" s="306"/>
      <c r="I62" s="306"/>
      <c r="J62" s="306"/>
      <c r="K62" s="299"/>
    </row>
    <row r="63" s="1" customFormat="1" ht="15" customHeight="1">
      <c r="B63" s="297"/>
      <c r="C63" s="303"/>
      <c r="D63" s="301" t="s">
        <v>1196</v>
      </c>
      <c r="E63" s="301"/>
      <c r="F63" s="301"/>
      <c r="G63" s="301"/>
      <c r="H63" s="301"/>
      <c r="I63" s="301"/>
      <c r="J63" s="301"/>
      <c r="K63" s="299"/>
    </row>
    <row r="64" s="1" customFormat="1" ht="12.75" customHeight="1">
      <c r="B64" s="297"/>
      <c r="C64" s="303"/>
      <c r="D64" s="303"/>
      <c r="E64" s="307"/>
      <c r="F64" s="303"/>
      <c r="G64" s="303"/>
      <c r="H64" s="303"/>
      <c r="I64" s="303"/>
      <c r="J64" s="303"/>
      <c r="K64" s="299"/>
    </row>
    <row r="65" s="1" customFormat="1" ht="15" customHeight="1">
      <c r="B65" s="297"/>
      <c r="C65" s="303"/>
      <c r="D65" s="301" t="s">
        <v>1197</v>
      </c>
      <c r="E65" s="301"/>
      <c r="F65" s="301"/>
      <c r="G65" s="301"/>
      <c r="H65" s="301"/>
      <c r="I65" s="301"/>
      <c r="J65" s="301"/>
      <c r="K65" s="299"/>
    </row>
    <row r="66" s="1" customFormat="1" ht="15" customHeight="1">
      <c r="B66" s="297"/>
      <c r="C66" s="303"/>
      <c r="D66" s="306" t="s">
        <v>1198</v>
      </c>
      <c r="E66" s="306"/>
      <c r="F66" s="306"/>
      <c r="G66" s="306"/>
      <c r="H66" s="306"/>
      <c r="I66" s="306"/>
      <c r="J66" s="306"/>
      <c r="K66" s="299"/>
    </row>
    <row r="67" s="1" customFormat="1" ht="15" customHeight="1">
      <c r="B67" s="297"/>
      <c r="C67" s="303"/>
      <c r="D67" s="301" t="s">
        <v>1199</v>
      </c>
      <c r="E67" s="301"/>
      <c r="F67" s="301"/>
      <c r="G67" s="301"/>
      <c r="H67" s="301"/>
      <c r="I67" s="301"/>
      <c r="J67" s="301"/>
      <c r="K67" s="299"/>
    </row>
    <row r="68" s="1" customFormat="1" ht="15" customHeight="1">
      <c r="B68" s="297"/>
      <c r="C68" s="303"/>
      <c r="D68" s="301" t="s">
        <v>1200</v>
      </c>
      <c r="E68" s="301"/>
      <c r="F68" s="301"/>
      <c r="G68" s="301"/>
      <c r="H68" s="301"/>
      <c r="I68" s="301"/>
      <c r="J68" s="301"/>
      <c r="K68" s="299"/>
    </row>
    <row r="69" s="1" customFormat="1" ht="15" customHeight="1">
      <c r="B69" s="297"/>
      <c r="C69" s="303"/>
      <c r="D69" s="301" t="s">
        <v>1201</v>
      </c>
      <c r="E69" s="301"/>
      <c r="F69" s="301"/>
      <c r="G69" s="301"/>
      <c r="H69" s="301"/>
      <c r="I69" s="301"/>
      <c r="J69" s="301"/>
      <c r="K69" s="299"/>
    </row>
    <row r="70" s="1" customFormat="1" ht="15" customHeight="1">
      <c r="B70" s="297"/>
      <c r="C70" s="303"/>
      <c r="D70" s="301" t="s">
        <v>1202</v>
      </c>
      <c r="E70" s="301"/>
      <c r="F70" s="301"/>
      <c r="G70" s="301"/>
      <c r="H70" s="301"/>
      <c r="I70" s="301"/>
      <c r="J70" s="301"/>
      <c r="K70" s="299"/>
    </row>
    <row r="71" s="1" customFormat="1" ht="12.75" customHeight="1">
      <c r="B71" s="308"/>
      <c r="C71" s="309"/>
      <c r="D71" s="309"/>
      <c r="E71" s="309"/>
      <c r="F71" s="309"/>
      <c r="G71" s="309"/>
      <c r="H71" s="309"/>
      <c r="I71" s="309"/>
      <c r="J71" s="309"/>
      <c r="K71" s="310"/>
    </row>
    <row r="72" s="1" customFormat="1" ht="18.75" customHeight="1">
      <c r="B72" s="311"/>
      <c r="C72" s="311"/>
      <c r="D72" s="311"/>
      <c r="E72" s="311"/>
      <c r="F72" s="311"/>
      <c r="G72" s="311"/>
      <c r="H72" s="311"/>
      <c r="I72" s="311"/>
      <c r="J72" s="311"/>
      <c r="K72" s="312"/>
    </row>
    <row r="73" s="1" customFormat="1" ht="18.75" customHeight="1">
      <c r="B73" s="312"/>
      <c r="C73" s="312"/>
      <c r="D73" s="312"/>
      <c r="E73" s="312"/>
      <c r="F73" s="312"/>
      <c r="G73" s="312"/>
      <c r="H73" s="312"/>
      <c r="I73" s="312"/>
      <c r="J73" s="312"/>
      <c r="K73" s="312"/>
    </row>
    <row r="74" s="1" customFormat="1" ht="7.5" customHeight="1">
      <c r="B74" s="313"/>
      <c r="C74" s="314"/>
      <c r="D74" s="314"/>
      <c r="E74" s="314"/>
      <c r="F74" s="314"/>
      <c r="G74" s="314"/>
      <c r="H74" s="314"/>
      <c r="I74" s="314"/>
      <c r="J74" s="314"/>
      <c r="K74" s="315"/>
    </row>
    <row r="75" s="1" customFormat="1" ht="45" customHeight="1">
      <c r="B75" s="316"/>
      <c r="C75" s="317" t="s">
        <v>1203</v>
      </c>
      <c r="D75" s="317"/>
      <c r="E75" s="317"/>
      <c r="F75" s="317"/>
      <c r="G75" s="317"/>
      <c r="H75" s="317"/>
      <c r="I75" s="317"/>
      <c r="J75" s="317"/>
      <c r="K75" s="318"/>
    </row>
    <row r="76" s="1" customFormat="1" ht="17.25" customHeight="1">
      <c r="B76" s="316"/>
      <c r="C76" s="319" t="s">
        <v>1204</v>
      </c>
      <c r="D76" s="319"/>
      <c r="E76" s="319"/>
      <c r="F76" s="319" t="s">
        <v>1205</v>
      </c>
      <c r="G76" s="320"/>
      <c r="H76" s="319" t="s">
        <v>56</v>
      </c>
      <c r="I76" s="319" t="s">
        <v>59</v>
      </c>
      <c r="J76" s="319" t="s">
        <v>1206</v>
      </c>
      <c r="K76" s="318"/>
    </row>
    <row r="77" s="1" customFormat="1" ht="17.25" customHeight="1">
      <c r="B77" s="316"/>
      <c r="C77" s="321" t="s">
        <v>1207</v>
      </c>
      <c r="D77" s="321"/>
      <c r="E77" s="321"/>
      <c r="F77" s="322" t="s">
        <v>1208</v>
      </c>
      <c r="G77" s="323"/>
      <c r="H77" s="321"/>
      <c r="I77" s="321"/>
      <c r="J77" s="321" t="s">
        <v>1209</v>
      </c>
      <c r="K77" s="318"/>
    </row>
    <row r="78" s="1" customFormat="1" ht="5.25" customHeight="1">
      <c r="B78" s="316"/>
      <c r="C78" s="324"/>
      <c r="D78" s="324"/>
      <c r="E78" s="324"/>
      <c r="F78" s="324"/>
      <c r="G78" s="325"/>
      <c r="H78" s="324"/>
      <c r="I78" s="324"/>
      <c r="J78" s="324"/>
      <c r="K78" s="318"/>
    </row>
    <row r="79" s="1" customFormat="1" ht="15" customHeight="1">
      <c r="B79" s="316"/>
      <c r="C79" s="304" t="s">
        <v>55</v>
      </c>
      <c r="D79" s="326"/>
      <c r="E79" s="326"/>
      <c r="F79" s="327" t="s">
        <v>1210</v>
      </c>
      <c r="G79" s="328"/>
      <c r="H79" s="304" t="s">
        <v>1211</v>
      </c>
      <c r="I79" s="304" t="s">
        <v>1212</v>
      </c>
      <c r="J79" s="304">
        <v>20</v>
      </c>
      <c r="K79" s="318"/>
    </row>
    <row r="80" s="1" customFormat="1" ht="15" customHeight="1">
      <c r="B80" s="316"/>
      <c r="C80" s="304" t="s">
        <v>1213</v>
      </c>
      <c r="D80" s="304"/>
      <c r="E80" s="304"/>
      <c r="F80" s="327" t="s">
        <v>1210</v>
      </c>
      <c r="G80" s="328"/>
      <c r="H80" s="304" t="s">
        <v>1214</v>
      </c>
      <c r="I80" s="304" t="s">
        <v>1212</v>
      </c>
      <c r="J80" s="304">
        <v>120</v>
      </c>
      <c r="K80" s="318"/>
    </row>
    <row r="81" s="1" customFormat="1" ht="15" customHeight="1">
      <c r="B81" s="329"/>
      <c r="C81" s="304" t="s">
        <v>1215</v>
      </c>
      <c r="D81" s="304"/>
      <c r="E81" s="304"/>
      <c r="F81" s="327" t="s">
        <v>1216</v>
      </c>
      <c r="G81" s="328"/>
      <c r="H81" s="304" t="s">
        <v>1217</v>
      </c>
      <c r="I81" s="304" t="s">
        <v>1212</v>
      </c>
      <c r="J81" s="304">
        <v>50</v>
      </c>
      <c r="K81" s="318"/>
    </row>
    <row r="82" s="1" customFormat="1" ht="15" customHeight="1">
      <c r="B82" s="329"/>
      <c r="C82" s="304" t="s">
        <v>1218</v>
      </c>
      <c r="D82" s="304"/>
      <c r="E82" s="304"/>
      <c r="F82" s="327" t="s">
        <v>1210</v>
      </c>
      <c r="G82" s="328"/>
      <c r="H82" s="304" t="s">
        <v>1219</v>
      </c>
      <c r="I82" s="304" t="s">
        <v>1220</v>
      </c>
      <c r="J82" s="304"/>
      <c r="K82" s="318"/>
    </row>
    <row r="83" s="1" customFormat="1" ht="15" customHeight="1">
      <c r="B83" s="329"/>
      <c r="C83" s="330" t="s">
        <v>1221</v>
      </c>
      <c r="D83" s="330"/>
      <c r="E83" s="330"/>
      <c r="F83" s="331" t="s">
        <v>1216</v>
      </c>
      <c r="G83" s="330"/>
      <c r="H83" s="330" t="s">
        <v>1222</v>
      </c>
      <c r="I83" s="330" t="s">
        <v>1212</v>
      </c>
      <c r="J83" s="330">
        <v>15</v>
      </c>
      <c r="K83" s="318"/>
    </row>
    <row r="84" s="1" customFormat="1" ht="15" customHeight="1">
      <c r="B84" s="329"/>
      <c r="C84" s="330" t="s">
        <v>1223</v>
      </c>
      <c r="D84" s="330"/>
      <c r="E84" s="330"/>
      <c r="F84" s="331" t="s">
        <v>1216</v>
      </c>
      <c r="G84" s="330"/>
      <c r="H84" s="330" t="s">
        <v>1224</v>
      </c>
      <c r="I84" s="330" t="s">
        <v>1212</v>
      </c>
      <c r="J84" s="330">
        <v>15</v>
      </c>
      <c r="K84" s="318"/>
    </row>
    <row r="85" s="1" customFormat="1" ht="15" customHeight="1">
      <c r="B85" s="329"/>
      <c r="C85" s="330" t="s">
        <v>1225</v>
      </c>
      <c r="D85" s="330"/>
      <c r="E85" s="330"/>
      <c r="F85" s="331" t="s">
        <v>1216</v>
      </c>
      <c r="G85" s="330"/>
      <c r="H85" s="330" t="s">
        <v>1226</v>
      </c>
      <c r="I85" s="330" t="s">
        <v>1212</v>
      </c>
      <c r="J85" s="330">
        <v>20</v>
      </c>
      <c r="K85" s="318"/>
    </row>
    <row r="86" s="1" customFormat="1" ht="15" customHeight="1">
      <c r="B86" s="329"/>
      <c r="C86" s="330" t="s">
        <v>1227</v>
      </c>
      <c r="D86" s="330"/>
      <c r="E86" s="330"/>
      <c r="F86" s="331" t="s">
        <v>1216</v>
      </c>
      <c r="G86" s="330"/>
      <c r="H86" s="330" t="s">
        <v>1228</v>
      </c>
      <c r="I86" s="330" t="s">
        <v>1212</v>
      </c>
      <c r="J86" s="330">
        <v>20</v>
      </c>
      <c r="K86" s="318"/>
    </row>
    <row r="87" s="1" customFormat="1" ht="15" customHeight="1">
      <c r="B87" s="329"/>
      <c r="C87" s="304" t="s">
        <v>1229</v>
      </c>
      <c r="D87" s="304"/>
      <c r="E87" s="304"/>
      <c r="F87" s="327" t="s">
        <v>1216</v>
      </c>
      <c r="G87" s="328"/>
      <c r="H87" s="304" t="s">
        <v>1230</v>
      </c>
      <c r="I87" s="304" t="s">
        <v>1212</v>
      </c>
      <c r="J87" s="304">
        <v>50</v>
      </c>
      <c r="K87" s="318"/>
    </row>
    <row r="88" s="1" customFormat="1" ht="15" customHeight="1">
      <c r="B88" s="329"/>
      <c r="C88" s="304" t="s">
        <v>1231</v>
      </c>
      <c r="D88" s="304"/>
      <c r="E88" s="304"/>
      <c r="F88" s="327" t="s">
        <v>1216</v>
      </c>
      <c r="G88" s="328"/>
      <c r="H88" s="304" t="s">
        <v>1232</v>
      </c>
      <c r="I88" s="304" t="s">
        <v>1212</v>
      </c>
      <c r="J88" s="304">
        <v>20</v>
      </c>
      <c r="K88" s="318"/>
    </row>
    <row r="89" s="1" customFormat="1" ht="15" customHeight="1">
      <c r="B89" s="329"/>
      <c r="C89" s="304" t="s">
        <v>1233</v>
      </c>
      <c r="D89" s="304"/>
      <c r="E89" s="304"/>
      <c r="F89" s="327" t="s">
        <v>1216</v>
      </c>
      <c r="G89" s="328"/>
      <c r="H89" s="304" t="s">
        <v>1234</v>
      </c>
      <c r="I89" s="304" t="s">
        <v>1212</v>
      </c>
      <c r="J89" s="304">
        <v>20</v>
      </c>
      <c r="K89" s="318"/>
    </row>
    <row r="90" s="1" customFormat="1" ht="15" customHeight="1">
      <c r="B90" s="329"/>
      <c r="C90" s="304" t="s">
        <v>1235</v>
      </c>
      <c r="D90" s="304"/>
      <c r="E90" s="304"/>
      <c r="F90" s="327" t="s">
        <v>1216</v>
      </c>
      <c r="G90" s="328"/>
      <c r="H90" s="304" t="s">
        <v>1236</v>
      </c>
      <c r="I90" s="304" t="s">
        <v>1212</v>
      </c>
      <c r="J90" s="304">
        <v>50</v>
      </c>
      <c r="K90" s="318"/>
    </row>
    <row r="91" s="1" customFormat="1" ht="15" customHeight="1">
      <c r="B91" s="329"/>
      <c r="C91" s="304" t="s">
        <v>1237</v>
      </c>
      <c r="D91" s="304"/>
      <c r="E91" s="304"/>
      <c r="F91" s="327" t="s">
        <v>1216</v>
      </c>
      <c r="G91" s="328"/>
      <c r="H91" s="304" t="s">
        <v>1237</v>
      </c>
      <c r="I91" s="304" t="s">
        <v>1212</v>
      </c>
      <c r="J91" s="304">
        <v>50</v>
      </c>
      <c r="K91" s="318"/>
    </row>
    <row r="92" s="1" customFormat="1" ht="15" customHeight="1">
      <c r="B92" s="329"/>
      <c r="C92" s="304" t="s">
        <v>1238</v>
      </c>
      <c r="D92" s="304"/>
      <c r="E92" s="304"/>
      <c r="F92" s="327" t="s">
        <v>1216</v>
      </c>
      <c r="G92" s="328"/>
      <c r="H92" s="304" t="s">
        <v>1239</v>
      </c>
      <c r="I92" s="304" t="s">
        <v>1212</v>
      </c>
      <c r="J92" s="304">
        <v>255</v>
      </c>
      <c r="K92" s="318"/>
    </row>
    <row r="93" s="1" customFormat="1" ht="15" customHeight="1">
      <c r="B93" s="329"/>
      <c r="C93" s="304" t="s">
        <v>1240</v>
      </c>
      <c r="D93" s="304"/>
      <c r="E93" s="304"/>
      <c r="F93" s="327" t="s">
        <v>1210</v>
      </c>
      <c r="G93" s="328"/>
      <c r="H93" s="304" t="s">
        <v>1241</v>
      </c>
      <c r="I93" s="304" t="s">
        <v>1242</v>
      </c>
      <c r="J93" s="304"/>
      <c r="K93" s="318"/>
    </row>
    <row r="94" s="1" customFormat="1" ht="15" customHeight="1">
      <c r="B94" s="329"/>
      <c r="C94" s="304" t="s">
        <v>1243</v>
      </c>
      <c r="D94" s="304"/>
      <c r="E94" s="304"/>
      <c r="F94" s="327" t="s">
        <v>1210</v>
      </c>
      <c r="G94" s="328"/>
      <c r="H94" s="304" t="s">
        <v>1244</v>
      </c>
      <c r="I94" s="304" t="s">
        <v>1245</v>
      </c>
      <c r="J94" s="304"/>
      <c r="K94" s="318"/>
    </row>
    <row r="95" s="1" customFormat="1" ht="15" customHeight="1">
      <c r="B95" s="329"/>
      <c r="C95" s="304" t="s">
        <v>1246</v>
      </c>
      <c r="D95" s="304"/>
      <c r="E95" s="304"/>
      <c r="F95" s="327" t="s">
        <v>1210</v>
      </c>
      <c r="G95" s="328"/>
      <c r="H95" s="304" t="s">
        <v>1246</v>
      </c>
      <c r="I95" s="304" t="s">
        <v>1245</v>
      </c>
      <c r="J95" s="304"/>
      <c r="K95" s="318"/>
    </row>
    <row r="96" s="1" customFormat="1" ht="15" customHeight="1">
      <c r="B96" s="329"/>
      <c r="C96" s="304" t="s">
        <v>40</v>
      </c>
      <c r="D96" s="304"/>
      <c r="E96" s="304"/>
      <c r="F96" s="327" t="s">
        <v>1210</v>
      </c>
      <c r="G96" s="328"/>
      <c r="H96" s="304" t="s">
        <v>1247</v>
      </c>
      <c r="I96" s="304" t="s">
        <v>1245</v>
      </c>
      <c r="J96" s="304"/>
      <c r="K96" s="318"/>
    </row>
    <row r="97" s="1" customFormat="1" ht="15" customHeight="1">
      <c r="B97" s="329"/>
      <c r="C97" s="304" t="s">
        <v>50</v>
      </c>
      <c r="D97" s="304"/>
      <c r="E97" s="304"/>
      <c r="F97" s="327" t="s">
        <v>1210</v>
      </c>
      <c r="G97" s="328"/>
      <c r="H97" s="304" t="s">
        <v>1248</v>
      </c>
      <c r="I97" s="304" t="s">
        <v>1245</v>
      </c>
      <c r="J97" s="304"/>
      <c r="K97" s="318"/>
    </row>
    <row r="98" s="1" customFormat="1" ht="15" customHeight="1">
      <c r="B98" s="332"/>
      <c r="C98" s="333"/>
      <c r="D98" s="333"/>
      <c r="E98" s="333"/>
      <c r="F98" s="333"/>
      <c r="G98" s="333"/>
      <c r="H98" s="333"/>
      <c r="I98" s="333"/>
      <c r="J98" s="333"/>
      <c r="K98" s="334"/>
    </row>
    <row r="99" s="1" customFormat="1" ht="18.75" customHeight="1">
      <c r="B99" s="335"/>
      <c r="C99" s="336"/>
      <c r="D99" s="336"/>
      <c r="E99" s="336"/>
      <c r="F99" s="336"/>
      <c r="G99" s="336"/>
      <c r="H99" s="336"/>
      <c r="I99" s="336"/>
      <c r="J99" s="336"/>
      <c r="K99" s="335"/>
    </row>
    <row r="100" s="1" customFormat="1" ht="18.75" customHeight="1">
      <c r="B100" s="312"/>
      <c r="C100" s="312"/>
      <c r="D100" s="312"/>
      <c r="E100" s="312"/>
      <c r="F100" s="312"/>
      <c r="G100" s="312"/>
      <c r="H100" s="312"/>
      <c r="I100" s="312"/>
      <c r="J100" s="312"/>
      <c r="K100" s="312"/>
    </row>
    <row r="101" s="1" customFormat="1" ht="7.5" customHeight="1">
      <c r="B101" s="313"/>
      <c r="C101" s="314"/>
      <c r="D101" s="314"/>
      <c r="E101" s="314"/>
      <c r="F101" s="314"/>
      <c r="G101" s="314"/>
      <c r="H101" s="314"/>
      <c r="I101" s="314"/>
      <c r="J101" s="314"/>
      <c r="K101" s="315"/>
    </row>
    <row r="102" s="1" customFormat="1" ht="45" customHeight="1">
      <c r="B102" s="316"/>
      <c r="C102" s="317" t="s">
        <v>1249</v>
      </c>
      <c r="D102" s="317"/>
      <c r="E102" s="317"/>
      <c r="F102" s="317"/>
      <c r="G102" s="317"/>
      <c r="H102" s="317"/>
      <c r="I102" s="317"/>
      <c r="J102" s="317"/>
      <c r="K102" s="318"/>
    </row>
    <row r="103" s="1" customFormat="1" ht="17.25" customHeight="1">
      <c r="B103" s="316"/>
      <c r="C103" s="319" t="s">
        <v>1204</v>
      </c>
      <c r="D103" s="319"/>
      <c r="E103" s="319"/>
      <c r="F103" s="319" t="s">
        <v>1205</v>
      </c>
      <c r="G103" s="320"/>
      <c r="H103" s="319" t="s">
        <v>56</v>
      </c>
      <c r="I103" s="319" t="s">
        <v>59</v>
      </c>
      <c r="J103" s="319" t="s">
        <v>1206</v>
      </c>
      <c r="K103" s="318"/>
    </row>
    <row r="104" s="1" customFormat="1" ht="17.25" customHeight="1">
      <c r="B104" s="316"/>
      <c r="C104" s="321" t="s">
        <v>1207</v>
      </c>
      <c r="D104" s="321"/>
      <c r="E104" s="321"/>
      <c r="F104" s="322" t="s">
        <v>1208</v>
      </c>
      <c r="G104" s="323"/>
      <c r="H104" s="321"/>
      <c r="I104" s="321"/>
      <c r="J104" s="321" t="s">
        <v>1209</v>
      </c>
      <c r="K104" s="318"/>
    </row>
    <row r="105" s="1" customFormat="1" ht="5.25" customHeight="1">
      <c r="B105" s="316"/>
      <c r="C105" s="319"/>
      <c r="D105" s="319"/>
      <c r="E105" s="319"/>
      <c r="F105" s="319"/>
      <c r="G105" s="337"/>
      <c r="H105" s="319"/>
      <c r="I105" s="319"/>
      <c r="J105" s="319"/>
      <c r="K105" s="318"/>
    </row>
    <row r="106" s="1" customFormat="1" ht="15" customHeight="1">
      <c r="B106" s="316"/>
      <c r="C106" s="304" t="s">
        <v>55</v>
      </c>
      <c r="D106" s="326"/>
      <c r="E106" s="326"/>
      <c r="F106" s="327" t="s">
        <v>1210</v>
      </c>
      <c r="G106" s="304"/>
      <c r="H106" s="304" t="s">
        <v>1250</v>
      </c>
      <c r="I106" s="304" t="s">
        <v>1212</v>
      </c>
      <c r="J106" s="304">
        <v>20</v>
      </c>
      <c r="K106" s="318"/>
    </row>
    <row r="107" s="1" customFormat="1" ht="15" customHeight="1">
      <c r="B107" s="316"/>
      <c r="C107" s="304" t="s">
        <v>1213</v>
      </c>
      <c r="D107" s="304"/>
      <c r="E107" s="304"/>
      <c r="F107" s="327" t="s">
        <v>1210</v>
      </c>
      <c r="G107" s="304"/>
      <c r="H107" s="304" t="s">
        <v>1250</v>
      </c>
      <c r="I107" s="304" t="s">
        <v>1212</v>
      </c>
      <c r="J107" s="304">
        <v>120</v>
      </c>
      <c r="K107" s="318"/>
    </row>
    <row r="108" s="1" customFormat="1" ht="15" customHeight="1">
      <c r="B108" s="329"/>
      <c r="C108" s="304" t="s">
        <v>1215</v>
      </c>
      <c r="D108" s="304"/>
      <c r="E108" s="304"/>
      <c r="F108" s="327" t="s">
        <v>1216</v>
      </c>
      <c r="G108" s="304"/>
      <c r="H108" s="304" t="s">
        <v>1250</v>
      </c>
      <c r="I108" s="304" t="s">
        <v>1212</v>
      </c>
      <c r="J108" s="304">
        <v>50</v>
      </c>
      <c r="K108" s="318"/>
    </row>
    <row r="109" s="1" customFormat="1" ht="15" customHeight="1">
      <c r="B109" s="329"/>
      <c r="C109" s="304" t="s">
        <v>1218</v>
      </c>
      <c r="D109" s="304"/>
      <c r="E109" s="304"/>
      <c r="F109" s="327" t="s">
        <v>1210</v>
      </c>
      <c r="G109" s="304"/>
      <c r="H109" s="304" t="s">
        <v>1250</v>
      </c>
      <c r="I109" s="304" t="s">
        <v>1220</v>
      </c>
      <c r="J109" s="304"/>
      <c r="K109" s="318"/>
    </row>
    <row r="110" s="1" customFormat="1" ht="15" customHeight="1">
      <c r="B110" s="329"/>
      <c r="C110" s="304" t="s">
        <v>1229</v>
      </c>
      <c r="D110" s="304"/>
      <c r="E110" s="304"/>
      <c r="F110" s="327" t="s">
        <v>1216</v>
      </c>
      <c r="G110" s="304"/>
      <c r="H110" s="304" t="s">
        <v>1250</v>
      </c>
      <c r="I110" s="304" t="s">
        <v>1212</v>
      </c>
      <c r="J110" s="304">
        <v>50</v>
      </c>
      <c r="K110" s="318"/>
    </row>
    <row r="111" s="1" customFormat="1" ht="15" customHeight="1">
      <c r="B111" s="329"/>
      <c r="C111" s="304" t="s">
        <v>1237</v>
      </c>
      <c r="D111" s="304"/>
      <c r="E111" s="304"/>
      <c r="F111" s="327" t="s">
        <v>1216</v>
      </c>
      <c r="G111" s="304"/>
      <c r="H111" s="304" t="s">
        <v>1250</v>
      </c>
      <c r="I111" s="304" t="s">
        <v>1212</v>
      </c>
      <c r="J111" s="304">
        <v>50</v>
      </c>
      <c r="K111" s="318"/>
    </row>
    <row r="112" s="1" customFormat="1" ht="15" customHeight="1">
      <c r="B112" s="329"/>
      <c r="C112" s="304" t="s">
        <v>1235</v>
      </c>
      <c r="D112" s="304"/>
      <c r="E112" s="304"/>
      <c r="F112" s="327" t="s">
        <v>1216</v>
      </c>
      <c r="G112" s="304"/>
      <c r="H112" s="304" t="s">
        <v>1250</v>
      </c>
      <c r="I112" s="304" t="s">
        <v>1212</v>
      </c>
      <c r="J112" s="304">
        <v>50</v>
      </c>
      <c r="K112" s="318"/>
    </row>
    <row r="113" s="1" customFormat="1" ht="15" customHeight="1">
      <c r="B113" s="329"/>
      <c r="C113" s="304" t="s">
        <v>55</v>
      </c>
      <c r="D113" s="304"/>
      <c r="E113" s="304"/>
      <c r="F113" s="327" t="s">
        <v>1210</v>
      </c>
      <c r="G113" s="304"/>
      <c r="H113" s="304" t="s">
        <v>1251</v>
      </c>
      <c r="I113" s="304" t="s">
        <v>1212</v>
      </c>
      <c r="J113" s="304">
        <v>20</v>
      </c>
      <c r="K113" s="318"/>
    </row>
    <row r="114" s="1" customFormat="1" ht="15" customHeight="1">
      <c r="B114" s="329"/>
      <c r="C114" s="304" t="s">
        <v>1252</v>
      </c>
      <c r="D114" s="304"/>
      <c r="E114" s="304"/>
      <c r="F114" s="327" t="s">
        <v>1210</v>
      </c>
      <c r="G114" s="304"/>
      <c r="H114" s="304" t="s">
        <v>1253</v>
      </c>
      <c r="I114" s="304" t="s">
        <v>1212</v>
      </c>
      <c r="J114" s="304">
        <v>120</v>
      </c>
      <c r="K114" s="318"/>
    </row>
    <row r="115" s="1" customFormat="1" ht="15" customHeight="1">
      <c r="B115" s="329"/>
      <c r="C115" s="304" t="s">
        <v>40</v>
      </c>
      <c r="D115" s="304"/>
      <c r="E115" s="304"/>
      <c r="F115" s="327" t="s">
        <v>1210</v>
      </c>
      <c r="G115" s="304"/>
      <c r="H115" s="304" t="s">
        <v>1254</v>
      </c>
      <c r="I115" s="304" t="s">
        <v>1245</v>
      </c>
      <c r="J115" s="304"/>
      <c r="K115" s="318"/>
    </row>
    <row r="116" s="1" customFormat="1" ht="15" customHeight="1">
      <c r="B116" s="329"/>
      <c r="C116" s="304" t="s">
        <v>50</v>
      </c>
      <c r="D116" s="304"/>
      <c r="E116" s="304"/>
      <c r="F116" s="327" t="s">
        <v>1210</v>
      </c>
      <c r="G116" s="304"/>
      <c r="H116" s="304" t="s">
        <v>1255</v>
      </c>
      <c r="I116" s="304" t="s">
        <v>1245</v>
      </c>
      <c r="J116" s="304"/>
      <c r="K116" s="318"/>
    </row>
    <row r="117" s="1" customFormat="1" ht="15" customHeight="1">
      <c r="B117" s="329"/>
      <c r="C117" s="304" t="s">
        <v>59</v>
      </c>
      <c r="D117" s="304"/>
      <c r="E117" s="304"/>
      <c r="F117" s="327" t="s">
        <v>1210</v>
      </c>
      <c r="G117" s="304"/>
      <c r="H117" s="304" t="s">
        <v>1256</v>
      </c>
      <c r="I117" s="304" t="s">
        <v>1257</v>
      </c>
      <c r="J117" s="304"/>
      <c r="K117" s="318"/>
    </row>
    <row r="118" s="1" customFormat="1" ht="15" customHeight="1">
      <c r="B118" s="332"/>
      <c r="C118" s="338"/>
      <c r="D118" s="338"/>
      <c r="E118" s="338"/>
      <c r="F118" s="338"/>
      <c r="G118" s="338"/>
      <c r="H118" s="338"/>
      <c r="I118" s="338"/>
      <c r="J118" s="338"/>
      <c r="K118" s="334"/>
    </row>
    <row r="119" s="1" customFormat="1" ht="18.75" customHeight="1">
      <c r="B119" s="339"/>
      <c r="C119" s="340"/>
      <c r="D119" s="340"/>
      <c r="E119" s="340"/>
      <c r="F119" s="341"/>
      <c r="G119" s="340"/>
      <c r="H119" s="340"/>
      <c r="I119" s="340"/>
      <c r="J119" s="340"/>
      <c r="K119" s="339"/>
    </row>
    <row r="120" s="1" customFormat="1" ht="18.75" customHeight="1">
      <c r="B120" s="312"/>
      <c r="C120" s="312"/>
      <c r="D120" s="312"/>
      <c r="E120" s="312"/>
      <c r="F120" s="312"/>
      <c r="G120" s="312"/>
      <c r="H120" s="312"/>
      <c r="I120" s="312"/>
      <c r="J120" s="312"/>
      <c r="K120" s="312"/>
    </row>
    <row r="121" s="1" customFormat="1" ht="7.5" customHeight="1">
      <c r="B121" s="342"/>
      <c r="C121" s="343"/>
      <c r="D121" s="343"/>
      <c r="E121" s="343"/>
      <c r="F121" s="343"/>
      <c r="G121" s="343"/>
      <c r="H121" s="343"/>
      <c r="I121" s="343"/>
      <c r="J121" s="343"/>
      <c r="K121" s="344"/>
    </row>
    <row r="122" s="1" customFormat="1" ht="45" customHeight="1">
      <c r="B122" s="345"/>
      <c r="C122" s="295" t="s">
        <v>1258</v>
      </c>
      <c r="D122" s="295"/>
      <c r="E122" s="295"/>
      <c r="F122" s="295"/>
      <c r="G122" s="295"/>
      <c r="H122" s="295"/>
      <c r="I122" s="295"/>
      <c r="J122" s="295"/>
      <c r="K122" s="346"/>
    </row>
    <row r="123" s="1" customFormat="1" ht="17.25" customHeight="1">
      <c r="B123" s="347"/>
      <c r="C123" s="319" t="s">
        <v>1204</v>
      </c>
      <c r="D123" s="319"/>
      <c r="E123" s="319"/>
      <c r="F123" s="319" t="s">
        <v>1205</v>
      </c>
      <c r="G123" s="320"/>
      <c r="H123" s="319" t="s">
        <v>56</v>
      </c>
      <c r="I123" s="319" t="s">
        <v>59</v>
      </c>
      <c r="J123" s="319" t="s">
        <v>1206</v>
      </c>
      <c r="K123" s="348"/>
    </row>
    <row r="124" s="1" customFormat="1" ht="17.25" customHeight="1">
      <c r="B124" s="347"/>
      <c r="C124" s="321" t="s">
        <v>1207</v>
      </c>
      <c r="D124" s="321"/>
      <c r="E124" s="321"/>
      <c r="F124" s="322" t="s">
        <v>1208</v>
      </c>
      <c r="G124" s="323"/>
      <c r="H124" s="321"/>
      <c r="I124" s="321"/>
      <c r="J124" s="321" t="s">
        <v>1209</v>
      </c>
      <c r="K124" s="348"/>
    </row>
    <row r="125" s="1" customFormat="1" ht="5.25" customHeight="1">
      <c r="B125" s="349"/>
      <c r="C125" s="324"/>
      <c r="D125" s="324"/>
      <c r="E125" s="324"/>
      <c r="F125" s="324"/>
      <c r="G125" s="350"/>
      <c r="H125" s="324"/>
      <c r="I125" s="324"/>
      <c r="J125" s="324"/>
      <c r="K125" s="351"/>
    </row>
    <row r="126" s="1" customFormat="1" ht="15" customHeight="1">
      <c r="B126" s="349"/>
      <c r="C126" s="304" t="s">
        <v>1213</v>
      </c>
      <c r="D126" s="326"/>
      <c r="E126" s="326"/>
      <c r="F126" s="327" t="s">
        <v>1210</v>
      </c>
      <c r="G126" s="304"/>
      <c r="H126" s="304" t="s">
        <v>1250</v>
      </c>
      <c r="I126" s="304" t="s">
        <v>1212</v>
      </c>
      <c r="J126" s="304">
        <v>120</v>
      </c>
      <c r="K126" s="352"/>
    </row>
    <row r="127" s="1" customFormat="1" ht="15" customHeight="1">
      <c r="B127" s="349"/>
      <c r="C127" s="304" t="s">
        <v>1259</v>
      </c>
      <c r="D127" s="304"/>
      <c r="E127" s="304"/>
      <c r="F127" s="327" t="s">
        <v>1210</v>
      </c>
      <c r="G127" s="304"/>
      <c r="H127" s="304" t="s">
        <v>1260</v>
      </c>
      <c r="I127" s="304" t="s">
        <v>1212</v>
      </c>
      <c r="J127" s="304" t="s">
        <v>1261</v>
      </c>
      <c r="K127" s="352"/>
    </row>
    <row r="128" s="1" customFormat="1" ht="15" customHeight="1">
      <c r="B128" s="349"/>
      <c r="C128" s="304" t="s">
        <v>1158</v>
      </c>
      <c r="D128" s="304"/>
      <c r="E128" s="304"/>
      <c r="F128" s="327" t="s">
        <v>1210</v>
      </c>
      <c r="G128" s="304"/>
      <c r="H128" s="304" t="s">
        <v>1262</v>
      </c>
      <c r="I128" s="304" t="s">
        <v>1212</v>
      </c>
      <c r="J128" s="304" t="s">
        <v>1261</v>
      </c>
      <c r="K128" s="352"/>
    </row>
    <row r="129" s="1" customFormat="1" ht="15" customHeight="1">
      <c r="B129" s="349"/>
      <c r="C129" s="304" t="s">
        <v>1221</v>
      </c>
      <c r="D129" s="304"/>
      <c r="E129" s="304"/>
      <c r="F129" s="327" t="s">
        <v>1216</v>
      </c>
      <c r="G129" s="304"/>
      <c r="H129" s="304" t="s">
        <v>1222</v>
      </c>
      <c r="I129" s="304" t="s">
        <v>1212</v>
      </c>
      <c r="J129" s="304">
        <v>15</v>
      </c>
      <c r="K129" s="352"/>
    </row>
    <row r="130" s="1" customFormat="1" ht="15" customHeight="1">
      <c r="B130" s="349"/>
      <c r="C130" s="330" t="s">
        <v>1223</v>
      </c>
      <c r="D130" s="330"/>
      <c r="E130" s="330"/>
      <c r="F130" s="331" t="s">
        <v>1216</v>
      </c>
      <c r="G130" s="330"/>
      <c r="H130" s="330" t="s">
        <v>1224</v>
      </c>
      <c r="I130" s="330" t="s">
        <v>1212</v>
      </c>
      <c r="J130" s="330">
        <v>15</v>
      </c>
      <c r="K130" s="352"/>
    </row>
    <row r="131" s="1" customFormat="1" ht="15" customHeight="1">
      <c r="B131" s="349"/>
      <c r="C131" s="330" t="s">
        <v>1225</v>
      </c>
      <c r="D131" s="330"/>
      <c r="E131" s="330"/>
      <c r="F131" s="331" t="s">
        <v>1216</v>
      </c>
      <c r="G131" s="330"/>
      <c r="H131" s="330" t="s">
        <v>1226</v>
      </c>
      <c r="I131" s="330" t="s">
        <v>1212</v>
      </c>
      <c r="J131" s="330">
        <v>20</v>
      </c>
      <c r="K131" s="352"/>
    </row>
    <row r="132" s="1" customFormat="1" ht="15" customHeight="1">
      <c r="B132" s="349"/>
      <c r="C132" s="330" t="s">
        <v>1227</v>
      </c>
      <c r="D132" s="330"/>
      <c r="E132" s="330"/>
      <c r="F132" s="331" t="s">
        <v>1216</v>
      </c>
      <c r="G132" s="330"/>
      <c r="H132" s="330" t="s">
        <v>1228</v>
      </c>
      <c r="I132" s="330" t="s">
        <v>1212</v>
      </c>
      <c r="J132" s="330">
        <v>20</v>
      </c>
      <c r="K132" s="352"/>
    </row>
    <row r="133" s="1" customFormat="1" ht="15" customHeight="1">
      <c r="B133" s="349"/>
      <c r="C133" s="304" t="s">
        <v>1215</v>
      </c>
      <c r="D133" s="304"/>
      <c r="E133" s="304"/>
      <c r="F133" s="327" t="s">
        <v>1216</v>
      </c>
      <c r="G133" s="304"/>
      <c r="H133" s="304" t="s">
        <v>1250</v>
      </c>
      <c r="I133" s="304" t="s">
        <v>1212</v>
      </c>
      <c r="J133" s="304">
        <v>50</v>
      </c>
      <c r="K133" s="352"/>
    </row>
    <row r="134" s="1" customFormat="1" ht="15" customHeight="1">
      <c r="B134" s="349"/>
      <c r="C134" s="304" t="s">
        <v>1229</v>
      </c>
      <c r="D134" s="304"/>
      <c r="E134" s="304"/>
      <c r="F134" s="327" t="s">
        <v>1216</v>
      </c>
      <c r="G134" s="304"/>
      <c r="H134" s="304" t="s">
        <v>1250</v>
      </c>
      <c r="I134" s="304" t="s">
        <v>1212</v>
      </c>
      <c r="J134" s="304">
        <v>50</v>
      </c>
      <c r="K134" s="352"/>
    </row>
    <row r="135" s="1" customFormat="1" ht="15" customHeight="1">
      <c r="B135" s="349"/>
      <c r="C135" s="304" t="s">
        <v>1235</v>
      </c>
      <c r="D135" s="304"/>
      <c r="E135" s="304"/>
      <c r="F135" s="327" t="s">
        <v>1216</v>
      </c>
      <c r="G135" s="304"/>
      <c r="H135" s="304" t="s">
        <v>1250</v>
      </c>
      <c r="I135" s="304" t="s">
        <v>1212</v>
      </c>
      <c r="J135" s="304">
        <v>50</v>
      </c>
      <c r="K135" s="352"/>
    </row>
    <row r="136" s="1" customFormat="1" ht="15" customHeight="1">
      <c r="B136" s="349"/>
      <c r="C136" s="304" t="s">
        <v>1237</v>
      </c>
      <c r="D136" s="304"/>
      <c r="E136" s="304"/>
      <c r="F136" s="327" t="s">
        <v>1216</v>
      </c>
      <c r="G136" s="304"/>
      <c r="H136" s="304" t="s">
        <v>1250</v>
      </c>
      <c r="I136" s="304" t="s">
        <v>1212</v>
      </c>
      <c r="J136" s="304">
        <v>50</v>
      </c>
      <c r="K136" s="352"/>
    </row>
    <row r="137" s="1" customFormat="1" ht="15" customHeight="1">
      <c r="B137" s="349"/>
      <c r="C137" s="304" t="s">
        <v>1238</v>
      </c>
      <c r="D137" s="304"/>
      <c r="E137" s="304"/>
      <c r="F137" s="327" t="s">
        <v>1216</v>
      </c>
      <c r="G137" s="304"/>
      <c r="H137" s="304" t="s">
        <v>1263</v>
      </c>
      <c r="I137" s="304" t="s">
        <v>1212</v>
      </c>
      <c r="J137" s="304">
        <v>255</v>
      </c>
      <c r="K137" s="352"/>
    </row>
    <row r="138" s="1" customFormat="1" ht="15" customHeight="1">
      <c r="B138" s="349"/>
      <c r="C138" s="304" t="s">
        <v>1240</v>
      </c>
      <c r="D138" s="304"/>
      <c r="E138" s="304"/>
      <c r="F138" s="327" t="s">
        <v>1210</v>
      </c>
      <c r="G138" s="304"/>
      <c r="H138" s="304" t="s">
        <v>1264</v>
      </c>
      <c r="I138" s="304" t="s">
        <v>1242</v>
      </c>
      <c r="J138" s="304"/>
      <c r="K138" s="352"/>
    </row>
    <row r="139" s="1" customFormat="1" ht="15" customHeight="1">
      <c r="B139" s="349"/>
      <c r="C139" s="304" t="s">
        <v>1243</v>
      </c>
      <c r="D139" s="304"/>
      <c r="E139" s="304"/>
      <c r="F139" s="327" t="s">
        <v>1210</v>
      </c>
      <c r="G139" s="304"/>
      <c r="H139" s="304" t="s">
        <v>1265</v>
      </c>
      <c r="I139" s="304" t="s">
        <v>1245</v>
      </c>
      <c r="J139" s="304"/>
      <c r="K139" s="352"/>
    </row>
    <row r="140" s="1" customFormat="1" ht="15" customHeight="1">
      <c r="B140" s="349"/>
      <c r="C140" s="304" t="s">
        <v>1246</v>
      </c>
      <c r="D140" s="304"/>
      <c r="E140" s="304"/>
      <c r="F140" s="327" t="s">
        <v>1210</v>
      </c>
      <c r="G140" s="304"/>
      <c r="H140" s="304" t="s">
        <v>1246</v>
      </c>
      <c r="I140" s="304" t="s">
        <v>1245</v>
      </c>
      <c r="J140" s="304"/>
      <c r="K140" s="352"/>
    </row>
    <row r="141" s="1" customFormat="1" ht="15" customHeight="1">
      <c r="B141" s="349"/>
      <c r="C141" s="304" t="s">
        <v>40</v>
      </c>
      <c r="D141" s="304"/>
      <c r="E141" s="304"/>
      <c r="F141" s="327" t="s">
        <v>1210</v>
      </c>
      <c r="G141" s="304"/>
      <c r="H141" s="304" t="s">
        <v>1266</v>
      </c>
      <c r="I141" s="304" t="s">
        <v>1245</v>
      </c>
      <c r="J141" s="304"/>
      <c r="K141" s="352"/>
    </row>
    <row r="142" s="1" customFormat="1" ht="15" customHeight="1">
      <c r="B142" s="349"/>
      <c r="C142" s="304" t="s">
        <v>1267</v>
      </c>
      <c r="D142" s="304"/>
      <c r="E142" s="304"/>
      <c r="F142" s="327" t="s">
        <v>1210</v>
      </c>
      <c r="G142" s="304"/>
      <c r="H142" s="304" t="s">
        <v>1268</v>
      </c>
      <c r="I142" s="304" t="s">
        <v>1245</v>
      </c>
      <c r="J142" s="304"/>
      <c r="K142" s="352"/>
    </row>
    <row r="143" s="1" customFormat="1" ht="15" customHeight="1">
      <c r="B143" s="353"/>
      <c r="C143" s="354"/>
      <c r="D143" s="354"/>
      <c r="E143" s="354"/>
      <c r="F143" s="354"/>
      <c r="G143" s="354"/>
      <c r="H143" s="354"/>
      <c r="I143" s="354"/>
      <c r="J143" s="354"/>
      <c r="K143" s="355"/>
    </row>
    <row r="144" s="1" customFormat="1" ht="18.75" customHeight="1">
      <c r="B144" s="340"/>
      <c r="C144" s="340"/>
      <c r="D144" s="340"/>
      <c r="E144" s="340"/>
      <c r="F144" s="341"/>
      <c r="G144" s="340"/>
      <c r="H144" s="340"/>
      <c r="I144" s="340"/>
      <c r="J144" s="340"/>
      <c r="K144" s="340"/>
    </row>
    <row r="145" s="1" customFormat="1" ht="18.75" customHeight="1">
      <c r="B145" s="312"/>
      <c r="C145" s="312"/>
      <c r="D145" s="312"/>
      <c r="E145" s="312"/>
      <c r="F145" s="312"/>
      <c r="G145" s="312"/>
      <c r="H145" s="312"/>
      <c r="I145" s="312"/>
      <c r="J145" s="312"/>
      <c r="K145" s="312"/>
    </row>
    <row r="146" s="1" customFormat="1" ht="7.5" customHeight="1">
      <c r="B146" s="313"/>
      <c r="C146" s="314"/>
      <c r="D146" s="314"/>
      <c r="E146" s="314"/>
      <c r="F146" s="314"/>
      <c r="G146" s="314"/>
      <c r="H146" s="314"/>
      <c r="I146" s="314"/>
      <c r="J146" s="314"/>
      <c r="K146" s="315"/>
    </row>
    <row r="147" s="1" customFormat="1" ht="45" customHeight="1">
      <c r="B147" s="316"/>
      <c r="C147" s="317" t="s">
        <v>1269</v>
      </c>
      <c r="D147" s="317"/>
      <c r="E147" s="317"/>
      <c r="F147" s="317"/>
      <c r="G147" s="317"/>
      <c r="H147" s="317"/>
      <c r="I147" s="317"/>
      <c r="J147" s="317"/>
      <c r="K147" s="318"/>
    </row>
    <row r="148" s="1" customFormat="1" ht="17.25" customHeight="1">
      <c r="B148" s="316"/>
      <c r="C148" s="319" t="s">
        <v>1204</v>
      </c>
      <c r="D148" s="319"/>
      <c r="E148" s="319"/>
      <c r="F148" s="319" t="s">
        <v>1205</v>
      </c>
      <c r="G148" s="320"/>
      <c r="H148" s="319" t="s">
        <v>56</v>
      </c>
      <c r="I148" s="319" t="s">
        <v>59</v>
      </c>
      <c r="J148" s="319" t="s">
        <v>1206</v>
      </c>
      <c r="K148" s="318"/>
    </row>
    <row r="149" s="1" customFormat="1" ht="17.25" customHeight="1">
      <c r="B149" s="316"/>
      <c r="C149" s="321" t="s">
        <v>1207</v>
      </c>
      <c r="D149" s="321"/>
      <c r="E149" s="321"/>
      <c r="F149" s="322" t="s">
        <v>1208</v>
      </c>
      <c r="G149" s="323"/>
      <c r="H149" s="321"/>
      <c r="I149" s="321"/>
      <c r="J149" s="321" t="s">
        <v>1209</v>
      </c>
      <c r="K149" s="318"/>
    </row>
    <row r="150" s="1" customFormat="1" ht="5.25" customHeight="1">
      <c r="B150" s="329"/>
      <c r="C150" s="324"/>
      <c r="D150" s="324"/>
      <c r="E150" s="324"/>
      <c r="F150" s="324"/>
      <c r="G150" s="325"/>
      <c r="H150" s="324"/>
      <c r="I150" s="324"/>
      <c r="J150" s="324"/>
      <c r="K150" s="352"/>
    </row>
    <row r="151" s="1" customFormat="1" ht="15" customHeight="1">
      <c r="B151" s="329"/>
      <c r="C151" s="356" t="s">
        <v>1213</v>
      </c>
      <c r="D151" s="304"/>
      <c r="E151" s="304"/>
      <c r="F151" s="357" t="s">
        <v>1210</v>
      </c>
      <c r="G151" s="304"/>
      <c r="H151" s="356" t="s">
        <v>1250</v>
      </c>
      <c r="I151" s="356" t="s">
        <v>1212</v>
      </c>
      <c r="J151" s="356">
        <v>120</v>
      </c>
      <c r="K151" s="352"/>
    </row>
    <row r="152" s="1" customFormat="1" ht="15" customHeight="1">
      <c r="B152" s="329"/>
      <c r="C152" s="356" t="s">
        <v>1259</v>
      </c>
      <c r="D152" s="304"/>
      <c r="E152" s="304"/>
      <c r="F152" s="357" t="s">
        <v>1210</v>
      </c>
      <c r="G152" s="304"/>
      <c r="H152" s="356" t="s">
        <v>1270</v>
      </c>
      <c r="I152" s="356" t="s">
        <v>1212</v>
      </c>
      <c r="J152" s="356" t="s">
        <v>1261</v>
      </c>
      <c r="K152" s="352"/>
    </row>
    <row r="153" s="1" customFormat="1" ht="15" customHeight="1">
      <c r="B153" s="329"/>
      <c r="C153" s="356" t="s">
        <v>1158</v>
      </c>
      <c r="D153" s="304"/>
      <c r="E153" s="304"/>
      <c r="F153" s="357" t="s">
        <v>1210</v>
      </c>
      <c r="G153" s="304"/>
      <c r="H153" s="356" t="s">
        <v>1271</v>
      </c>
      <c r="I153" s="356" t="s">
        <v>1212</v>
      </c>
      <c r="J153" s="356" t="s">
        <v>1261</v>
      </c>
      <c r="K153" s="352"/>
    </row>
    <row r="154" s="1" customFormat="1" ht="15" customHeight="1">
      <c r="B154" s="329"/>
      <c r="C154" s="356" t="s">
        <v>1215</v>
      </c>
      <c r="D154" s="304"/>
      <c r="E154" s="304"/>
      <c r="F154" s="357" t="s">
        <v>1216</v>
      </c>
      <c r="G154" s="304"/>
      <c r="H154" s="356" t="s">
        <v>1250</v>
      </c>
      <c r="I154" s="356" t="s">
        <v>1212</v>
      </c>
      <c r="J154" s="356">
        <v>50</v>
      </c>
      <c r="K154" s="352"/>
    </row>
    <row r="155" s="1" customFormat="1" ht="15" customHeight="1">
      <c r="B155" s="329"/>
      <c r="C155" s="356" t="s">
        <v>1218</v>
      </c>
      <c r="D155" s="304"/>
      <c r="E155" s="304"/>
      <c r="F155" s="357" t="s">
        <v>1210</v>
      </c>
      <c r="G155" s="304"/>
      <c r="H155" s="356" t="s">
        <v>1250</v>
      </c>
      <c r="I155" s="356" t="s">
        <v>1220</v>
      </c>
      <c r="J155" s="356"/>
      <c r="K155" s="352"/>
    </row>
    <row r="156" s="1" customFormat="1" ht="15" customHeight="1">
      <c r="B156" s="329"/>
      <c r="C156" s="356" t="s">
        <v>1229</v>
      </c>
      <c r="D156" s="304"/>
      <c r="E156" s="304"/>
      <c r="F156" s="357" t="s">
        <v>1216</v>
      </c>
      <c r="G156" s="304"/>
      <c r="H156" s="356" t="s">
        <v>1250</v>
      </c>
      <c r="I156" s="356" t="s">
        <v>1212</v>
      </c>
      <c r="J156" s="356">
        <v>50</v>
      </c>
      <c r="K156" s="352"/>
    </row>
    <row r="157" s="1" customFormat="1" ht="15" customHeight="1">
      <c r="B157" s="329"/>
      <c r="C157" s="356" t="s">
        <v>1237</v>
      </c>
      <c r="D157" s="304"/>
      <c r="E157" s="304"/>
      <c r="F157" s="357" t="s">
        <v>1216</v>
      </c>
      <c r="G157" s="304"/>
      <c r="H157" s="356" t="s">
        <v>1250</v>
      </c>
      <c r="I157" s="356" t="s">
        <v>1212</v>
      </c>
      <c r="J157" s="356">
        <v>50</v>
      </c>
      <c r="K157" s="352"/>
    </row>
    <row r="158" s="1" customFormat="1" ht="15" customHeight="1">
      <c r="B158" s="329"/>
      <c r="C158" s="356" t="s">
        <v>1235</v>
      </c>
      <c r="D158" s="304"/>
      <c r="E158" s="304"/>
      <c r="F158" s="357" t="s">
        <v>1216</v>
      </c>
      <c r="G158" s="304"/>
      <c r="H158" s="356" t="s">
        <v>1250</v>
      </c>
      <c r="I158" s="356" t="s">
        <v>1212</v>
      </c>
      <c r="J158" s="356">
        <v>50</v>
      </c>
      <c r="K158" s="352"/>
    </row>
    <row r="159" s="1" customFormat="1" ht="15" customHeight="1">
      <c r="B159" s="329"/>
      <c r="C159" s="356" t="s">
        <v>100</v>
      </c>
      <c r="D159" s="304"/>
      <c r="E159" s="304"/>
      <c r="F159" s="357" t="s">
        <v>1210</v>
      </c>
      <c r="G159" s="304"/>
      <c r="H159" s="356" t="s">
        <v>1272</v>
      </c>
      <c r="I159" s="356" t="s">
        <v>1212</v>
      </c>
      <c r="J159" s="356" t="s">
        <v>1273</v>
      </c>
      <c r="K159" s="352"/>
    </row>
    <row r="160" s="1" customFormat="1" ht="15" customHeight="1">
      <c r="B160" s="329"/>
      <c r="C160" s="356" t="s">
        <v>1274</v>
      </c>
      <c r="D160" s="304"/>
      <c r="E160" s="304"/>
      <c r="F160" s="357" t="s">
        <v>1210</v>
      </c>
      <c r="G160" s="304"/>
      <c r="H160" s="356" t="s">
        <v>1275</v>
      </c>
      <c r="I160" s="356" t="s">
        <v>1245</v>
      </c>
      <c r="J160" s="356"/>
      <c r="K160" s="352"/>
    </row>
    <row r="161" s="1" customFormat="1" ht="15" customHeight="1">
      <c r="B161" s="358"/>
      <c r="C161" s="338"/>
      <c r="D161" s="338"/>
      <c r="E161" s="338"/>
      <c r="F161" s="338"/>
      <c r="G161" s="338"/>
      <c r="H161" s="338"/>
      <c r="I161" s="338"/>
      <c r="J161" s="338"/>
      <c r="K161" s="359"/>
    </row>
    <row r="162" s="1" customFormat="1" ht="18.75" customHeight="1">
      <c r="B162" s="340"/>
      <c r="C162" s="350"/>
      <c r="D162" s="350"/>
      <c r="E162" s="350"/>
      <c r="F162" s="360"/>
      <c r="G162" s="350"/>
      <c r="H162" s="350"/>
      <c r="I162" s="350"/>
      <c r="J162" s="350"/>
      <c r="K162" s="340"/>
    </row>
    <row r="163" s="1" customFormat="1" ht="18.75" customHeight="1">
      <c r="B163" s="312"/>
      <c r="C163" s="312"/>
      <c r="D163" s="312"/>
      <c r="E163" s="312"/>
      <c r="F163" s="312"/>
      <c r="G163" s="312"/>
      <c r="H163" s="312"/>
      <c r="I163" s="312"/>
      <c r="J163" s="312"/>
      <c r="K163" s="312"/>
    </row>
    <row r="164" s="1" customFormat="1" ht="7.5" customHeight="1">
      <c r="B164" s="291"/>
      <c r="C164" s="292"/>
      <c r="D164" s="292"/>
      <c r="E164" s="292"/>
      <c r="F164" s="292"/>
      <c r="G164" s="292"/>
      <c r="H164" s="292"/>
      <c r="I164" s="292"/>
      <c r="J164" s="292"/>
      <c r="K164" s="293"/>
    </row>
    <row r="165" s="1" customFormat="1" ht="45" customHeight="1">
      <c r="B165" s="294"/>
      <c r="C165" s="295" t="s">
        <v>1276</v>
      </c>
      <c r="D165" s="295"/>
      <c r="E165" s="295"/>
      <c r="F165" s="295"/>
      <c r="G165" s="295"/>
      <c r="H165" s="295"/>
      <c r="I165" s="295"/>
      <c r="J165" s="295"/>
      <c r="K165" s="296"/>
    </row>
    <row r="166" s="1" customFormat="1" ht="17.25" customHeight="1">
      <c r="B166" s="294"/>
      <c r="C166" s="319" t="s">
        <v>1204</v>
      </c>
      <c r="D166" s="319"/>
      <c r="E166" s="319"/>
      <c r="F166" s="319" t="s">
        <v>1205</v>
      </c>
      <c r="G166" s="361"/>
      <c r="H166" s="362" t="s">
        <v>56</v>
      </c>
      <c r="I166" s="362" t="s">
        <v>59</v>
      </c>
      <c r="J166" s="319" t="s">
        <v>1206</v>
      </c>
      <c r="K166" s="296"/>
    </row>
    <row r="167" s="1" customFormat="1" ht="17.25" customHeight="1">
      <c r="B167" s="297"/>
      <c r="C167" s="321" t="s">
        <v>1207</v>
      </c>
      <c r="D167" s="321"/>
      <c r="E167" s="321"/>
      <c r="F167" s="322" t="s">
        <v>1208</v>
      </c>
      <c r="G167" s="363"/>
      <c r="H167" s="364"/>
      <c r="I167" s="364"/>
      <c r="J167" s="321" t="s">
        <v>1209</v>
      </c>
      <c r="K167" s="299"/>
    </row>
    <row r="168" s="1" customFormat="1" ht="5.25" customHeight="1">
      <c r="B168" s="329"/>
      <c r="C168" s="324"/>
      <c r="D168" s="324"/>
      <c r="E168" s="324"/>
      <c r="F168" s="324"/>
      <c r="G168" s="325"/>
      <c r="H168" s="324"/>
      <c r="I168" s="324"/>
      <c r="J168" s="324"/>
      <c r="K168" s="352"/>
    </row>
    <row r="169" s="1" customFormat="1" ht="15" customHeight="1">
      <c r="B169" s="329"/>
      <c r="C169" s="304" t="s">
        <v>1213</v>
      </c>
      <c r="D169" s="304"/>
      <c r="E169" s="304"/>
      <c r="F169" s="327" t="s">
        <v>1210</v>
      </c>
      <c r="G169" s="304"/>
      <c r="H169" s="304" t="s">
        <v>1250</v>
      </c>
      <c r="I169" s="304" t="s">
        <v>1212</v>
      </c>
      <c r="J169" s="304">
        <v>120</v>
      </c>
      <c r="K169" s="352"/>
    </row>
    <row r="170" s="1" customFormat="1" ht="15" customHeight="1">
      <c r="B170" s="329"/>
      <c r="C170" s="304" t="s">
        <v>1259</v>
      </c>
      <c r="D170" s="304"/>
      <c r="E170" s="304"/>
      <c r="F170" s="327" t="s">
        <v>1210</v>
      </c>
      <c r="G170" s="304"/>
      <c r="H170" s="304" t="s">
        <v>1260</v>
      </c>
      <c r="I170" s="304" t="s">
        <v>1212</v>
      </c>
      <c r="J170" s="304" t="s">
        <v>1261</v>
      </c>
      <c r="K170" s="352"/>
    </row>
    <row r="171" s="1" customFormat="1" ht="15" customHeight="1">
      <c r="B171" s="329"/>
      <c r="C171" s="304" t="s">
        <v>1158</v>
      </c>
      <c r="D171" s="304"/>
      <c r="E171" s="304"/>
      <c r="F171" s="327" t="s">
        <v>1210</v>
      </c>
      <c r="G171" s="304"/>
      <c r="H171" s="304" t="s">
        <v>1277</v>
      </c>
      <c r="I171" s="304" t="s">
        <v>1212</v>
      </c>
      <c r="J171" s="304" t="s">
        <v>1261</v>
      </c>
      <c r="K171" s="352"/>
    </row>
    <row r="172" s="1" customFormat="1" ht="15" customHeight="1">
      <c r="B172" s="329"/>
      <c r="C172" s="304" t="s">
        <v>1215</v>
      </c>
      <c r="D172" s="304"/>
      <c r="E172" s="304"/>
      <c r="F172" s="327" t="s">
        <v>1216</v>
      </c>
      <c r="G172" s="304"/>
      <c r="H172" s="304" t="s">
        <v>1277</v>
      </c>
      <c r="I172" s="304" t="s">
        <v>1212</v>
      </c>
      <c r="J172" s="304">
        <v>50</v>
      </c>
      <c r="K172" s="352"/>
    </row>
    <row r="173" s="1" customFormat="1" ht="15" customHeight="1">
      <c r="B173" s="329"/>
      <c r="C173" s="304" t="s">
        <v>1218</v>
      </c>
      <c r="D173" s="304"/>
      <c r="E173" s="304"/>
      <c r="F173" s="327" t="s">
        <v>1210</v>
      </c>
      <c r="G173" s="304"/>
      <c r="H173" s="304" t="s">
        <v>1277</v>
      </c>
      <c r="I173" s="304" t="s">
        <v>1220</v>
      </c>
      <c r="J173" s="304"/>
      <c r="K173" s="352"/>
    </row>
    <row r="174" s="1" customFormat="1" ht="15" customHeight="1">
      <c r="B174" s="329"/>
      <c r="C174" s="304" t="s">
        <v>1229</v>
      </c>
      <c r="D174" s="304"/>
      <c r="E174" s="304"/>
      <c r="F174" s="327" t="s">
        <v>1216</v>
      </c>
      <c r="G174" s="304"/>
      <c r="H174" s="304" t="s">
        <v>1277</v>
      </c>
      <c r="I174" s="304" t="s">
        <v>1212</v>
      </c>
      <c r="J174" s="304">
        <v>50</v>
      </c>
      <c r="K174" s="352"/>
    </row>
    <row r="175" s="1" customFormat="1" ht="15" customHeight="1">
      <c r="B175" s="329"/>
      <c r="C175" s="304" t="s">
        <v>1237</v>
      </c>
      <c r="D175" s="304"/>
      <c r="E175" s="304"/>
      <c r="F175" s="327" t="s">
        <v>1216</v>
      </c>
      <c r="G175" s="304"/>
      <c r="H175" s="304" t="s">
        <v>1277</v>
      </c>
      <c r="I175" s="304" t="s">
        <v>1212</v>
      </c>
      <c r="J175" s="304">
        <v>50</v>
      </c>
      <c r="K175" s="352"/>
    </row>
    <row r="176" s="1" customFormat="1" ht="15" customHeight="1">
      <c r="B176" s="329"/>
      <c r="C176" s="304" t="s">
        <v>1235</v>
      </c>
      <c r="D176" s="304"/>
      <c r="E176" s="304"/>
      <c r="F176" s="327" t="s">
        <v>1216</v>
      </c>
      <c r="G176" s="304"/>
      <c r="H176" s="304" t="s">
        <v>1277</v>
      </c>
      <c r="I176" s="304" t="s">
        <v>1212</v>
      </c>
      <c r="J176" s="304">
        <v>50</v>
      </c>
      <c r="K176" s="352"/>
    </row>
    <row r="177" s="1" customFormat="1" ht="15" customHeight="1">
      <c r="B177" s="329"/>
      <c r="C177" s="304" t="s">
        <v>112</v>
      </c>
      <c r="D177" s="304"/>
      <c r="E177" s="304"/>
      <c r="F177" s="327" t="s">
        <v>1210</v>
      </c>
      <c r="G177" s="304"/>
      <c r="H177" s="304" t="s">
        <v>1278</v>
      </c>
      <c r="I177" s="304" t="s">
        <v>1279</v>
      </c>
      <c r="J177" s="304"/>
      <c r="K177" s="352"/>
    </row>
    <row r="178" s="1" customFormat="1" ht="15" customHeight="1">
      <c r="B178" s="329"/>
      <c r="C178" s="304" t="s">
        <v>59</v>
      </c>
      <c r="D178" s="304"/>
      <c r="E178" s="304"/>
      <c r="F178" s="327" t="s">
        <v>1210</v>
      </c>
      <c r="G178" s="304"/>
      <c r="H178" s="304" t="s">
        <v>1280</v>
      </c>
      <c r="I178" s="304" t="s">
        <v>1281</v>
      </c>
      <c r="J178" s="304">
        <v>1</v>
      </c>
      <c r="K178" s="352"/>
    </row>
    <row r="179" s="1" customFormat="1" ht="15" customHeight="1">
      <c r="B179" s="329"/>
      <c r="C179" s="304" t="s">
        <v>55</v>
      </c>
      <c r="D179" s="304"/>
      <c r="E179" s="304"/>
      <c r="F179" s="327" t="s">
        <v>1210</v>
      </c>
      <c r="G179" s="304"/>
      <c r="H179" s="304" t="s">
        <v>1282</v>
      </c>
      <c r="I179" s="304" t="s">
        <v>1212</v>
      </c>
      <c r="J179" s="304">
        <v>20</v>
      </c>
      <c r="K179" s="352"/>
    </row>
    <row r="180" s="1" customFormat="1" ht="15" customHeight="1">
      <c r="B180" s="329"/>
      <c r="C180" s="304" t="s">
        <v>56</v>
      </c>
      <c r="D180" s="304"/>
      <c r="E180" s="304"/>
      <c r="F180" s="327" t="s">
        <v>1210</v>
      </c>
      <c r="G180" s="304"/>
      <c r="H180" s="304" t="s">
        <v>1283</v>
      </c>
      <c r="I180" s="304" t="s">
        <v>1212</v>
      </c>
      <c r="J180" s="304">
        <v>255</v>
      </c>
      <c r="K180" s="352"/>
    </row>
    <row r="181" s="1" customFormat="1" ht="15" customHeight="1">
      <c r="B181" s="329"/>
      <c r="C181" s="304" t="s">
        <v>113</v>
      </c>
      <c r="D181" s="304"/>
      <c r="E181" s="304"/>
      <c r="F181" s="327" t="s">
        <v>1210</v>
      </c>
      <c r="G181" s="304"/>
      <c r="H181" s="304" t="s">
        <v>1174</v>
      </c>
      <c r="I181" s="304" t="s">
        <v>1212</v>
      </c>
      <c r="J181" s="304">
        <v>10</v>
      </c>
      <c r="K181" s="352"/>
    </row>
    <row r="182" s="1" customFormat="1" ht="15" customHeight="1">
      <c r="B182" s="329"/>
      <c r="C182" s="304" t="s">
        <v>114</v>
      </c>
      <c r="D182" s="304"/>
      <c r="E182" s="304"/>
      <c r="F182" s="327" t="s">
        <v>1210</v>
      </c>
      <c r="G182" s="304"/>
      <c r="H182" s="304" t="s">
        <v>1284</v>
      </c>
      <c r="I182" s="304" t="s">
        <v>1245</v>
      </c>
      <c r="J182" s="304"/>
      <c r="K182" s="352"/>
    </row>
    <row r="183" s="1" customFormat="1" ht="15" customHeight="1">
      <c r="B183" s="329"/>
      <c r="C183" s="304" t="s">
        <v>1285</v>
      </c>
      <c r="D183" s="304"/>
      <c r="E183" s="304"/>
      <c r="F183" s="327" t="s">
        <v>1210</v>
      </c>
      <c r="G183" s="304"/>
      <c r="H183" s="304" t="s">
        <v>1286</v>
      </c>
      <c r="I183" s="304" t="s">
        <v>1245</v>
      </c>
      <c r="J183" s="304"/>
      <c r="K183" s="352"/>
    </row>
    <row r="184" s="1" customFormat="1" ht="15" customHeight="1">
      <c r="B184" s="329"/>
      <c r="C184" s="304" t="s">
        <v>1274</v>
      </c>
      <c r="D184" s="304"/>
      <c r="E184" s="304"/>
      <c r="F184" s="327" t="s">
        <v>1210</v>
      </c>
      <c r="G184" s="304"/>
      <c r="H184" s="304" t="s">
        <v>1287</v>
      </c>
      <c r="I184" s="304" t="s">
        <v>1245</v>
      </c>
      <c r="J184" s="304"/>
      <c r="K184" s="352"/>
    </row>
    <row r="185" s="1" customFormat="1" ht="15" customHeight="1">
      <c r="B185" s="329"/>
      <c r="C185" s="304" t="s">
        <v>116</v>
      </c>
      <c r="D185" s="304"/>
      <c r="E185" s="304"/>
      <c r="F185" s="327" t="s">
        <v>1216</v>
      </c>
      <c r="G185" s="304"/>
      <c r="H185" s="304" t="s">
        <v>1288</v>
      </c>
      <c r="I185" s="304" t="s">
        <v>1212</v>
      </c>
      <c r="J185" s="304">
        <v>50</v>
      </c>
      <c r="K185" s="352"/>
    </row>
    <row r="186" s="1" customFormat="1" ht="15" customHeight="1">
      <c r="B186" s="329"/>
      <c r="C186" s="304" t="s">
        <v>1289</v>
      </c>
      <c r="D186" s="304"/>
      <c r="E186" s="304"/>
      <c r="F186" s="327" t="s">
        <v>1216</v>
      </c>
      <c r="G186" s="304"/>
      <c r="H186" s="304" t="s">
        <v>1290</v>
      </c>
      <c r="I186" s="304" t="s">
        <v>1291</v>
      </c>
      <c r="J186" s="304"/>
      <c r="K186" s="352"/>
    </row>
    <row r="187" s="1" customFormat="1" ht="15" customHeight="1">
      <c r="B187" s="329"/>
      <c r="C187" s="304" t="s">
        <v>1292</v>
      </c>
      <c r="D187" s="304"/>
      <c r="E187" s="304"/>
      <c r="F187" s="327" t="s">
        <v>1216</v>
      </c>
      <c r="G187" s="304"/>
      <c r="H187" s="304" t="s">
        <v>1293</v>
      </c>
      <c r="I187" s="304" t="s">
        <v>1291</v>
      </c>
      <c r="J187" s="304"/>
      <c r="K187" s="352"/>
    </row>
    <row r="188" s="1" customFormat="1" ht="15" customHeight="1">
      <c r="B188" s="329"/>
      <c r="C188" s="304" t="s">
        <v>1294</v>
      </c>
      <c r="D188" s="304"/>
      <c r="E188" s="304"/>
      <c r="F188" s="327" t="s">
        <v>1216</v>
      </c>
      <c r="G188" s="304"/>
      <c r="H188" s="304" t="s">
        <v>1295</v>
      </c>
      <c r="I188" s="304" t="s">
        <v>1291</v>
      </c>
      <c r="J188" s="304"/>
      <c r="K188" s="352"/>
    </row>
    <row r="189" s="1" customFormat="1" ht="15" customHeight="1">
      <c r="B189" s="329"/>
      <c r="C189" s="365" t="s">
        <v>1296</v>
      </c>
      <c r="D189" s="304"/>
      <c r="E189" s="304"/>
      <c r="F189" s="327" t="s">
        <v>1216</v>
      </c>
      <c r="G189" s="304"/>
      <c r="H189" s="304" t="s">
        <v>1297</v>
      </c>
      <c r="I189" s="304" t="s">
        <v>1298</v>
      </c>
      <c r="J189" s="366" t="s">
        <v>1299</v>
      </c>
      <c r="K189" s="352"/>
    </row>
    <row r="190" s="1" customFormat="1" ht="15" customHeight="1">
      <c r="B190" s="329"/>
      <c r="C190" s="365" t="s">
        <v>44</v>
      </c>
      <c r="D190" s="304"/>
      <c r="E190" s="304"/>
      <c r="F190" s="327" t="s">
        <v>1210</v>
      </c>
      <c r="G190" s="304"/>
      <c r="H190" s="301" t="s">
        <v>1300</v>
      </c>
      <c r="I190" s="304" t="s">
        <v>1301</v>
      </c>
      <c r="J190" s="304"/>
      <c r="K190" s="352"/>
    </row>
    <row r="191" s="1" customFormat="1" ht="15" customHeight="1">
      <c r="B191" s="329"/>
      <c r="C191" s="365" t="s">
        <v>1302</v>
      </c>
      <c r="D191" s="304"/>
      <c r="E191" s="304"/>
      <c r="F191" s="327" t="s">
        <v>1210</v>
      </c>
      <c r="G191" s="304"/>
      <c r="H191" s="304" t="s">
        <v>1303</v>
      </c>
      <c r="I191" s="304" t="s">
        <v>1245</v>
      </c>
      <c r="J191" s="304"/>
      <c r="K191" s="352"/>
    </row>
    <row r="192" s="1" customFormat="1" ht="15" customHeight="1">
      <c r="B192" s="329"/>
      <c r="C192" s="365" t="s">
        <v>1304</v>
      </c>
      <c r="D192" s="304"/>
      <c r="E192" s="304"/>
      <c r="F192" s="327" t="s">
        <v>1210</v>
      </c>
      <c r="G192" s="304"/>
      <c r="H192" s="304" t="s">
        <v>1305</v>
      </c>
      <c r="I192" s="304" t="s">
        <v>1245</v>
      </c>
      <c r="J192" s="304"/>
      <c r="K192" s="352"/>
    </row>
    <row r="193" s="1" customFormat="1" ht="15" customHeight="1">
      <c r="B193" s="329"/>
      <c r="C193" s="365" t="s">
        <v>1306</v>
      </c>
      <c r="D193" s="304"/>
      <c r="E193" s="304"/>
      <c r="F193" s="327" t="s">
        <v>1216</v>
      </c>
      <c r="G193" s="304"/>
      <c r="H193" s="304" t="s">
        <v>1307</v>
      </c>
      <c r="I193" s="304" t="s">
        <v>1245</v>
      </c>
      <c r="J193" s="304"/>
      <c r="K193" s="352"/>
    </row>
    <row r="194" s="1" customFormat="1" ht="15" customHeight="1">
      <c r="B194" s="358"/>
      <c r="C194" s="367"/>
      <c r="D194" s="338"/>
      <c r="E194" s="338"/>
      <c r="F194" s="338"/>
      <c r="G194" s="338"/>
      <c r="H194" s="338"/>
      <c r="I194" s="338"/>
      <c r="J194" s="338"/>
      <c r="K194" s="359"/>
    </row>
    <row r="195" s="1" customFormat="1" ht="18.75" customHeight="1">
      <c r="B195" s="340"/>
      <c r="C195" s="350"/>
      <c r="D195" s="350"/>
      <c r="E195" s="350"/>
      <c r="F195" s="360"/>
      <c r="G195" s="350"/>
      <c r="H195" s="350"/>
      <c r="I195" s="350"/>
      <c r="J195" s="350"/>
      <c r="K195" s="340"/>
    </row>
    <row r="196" s="1" customFormat="1" ht="18.75" customHeight="1">
      <c r="B196" s="340"/>
      <c r="C196" s="350"/>
      <c r="D196" s="350"/>
      <c r="E196" s="350"/>
      <c r="F196" s="360"/>
      <c r="G196" s="350"/>
      <c r="H196" s="350"/>
      <c r="I196" s="350"/>
      <c r="J196" s="350"/>
      <c r="K196" s="340"/>
    </row>
    <row r="197" s="1" customFormat="1" ht="18.75" customHeight="1">
      <c r="B197" s="312"/>
      <c r="C197" s="312"/>
      <c r="D197" s="312"/>
      <c r="E197" s="312"/>
      <c r="F197" s="312"/>
      <c r="G197" s="312"/>
      <c r="H197" s="312"/>
      <c r="I197" s="312"/>
      <c r="J197" s="312"/>
      <c r="K197" s="312"/>
    </row>
    <row r="198" s="1" customFormat="1" ht="13.5">
      <c r="B198" s="291"/>
      <c r="C198" s="292"/>
      <c r="D198" s="292"/>
      <c r="E198" s="292"/>
      <c r="F198" s="292"/>
      <c r="G198" s="292"/>
      <c r="H198" s="292"/>
      <c r="I198" s="292"/>
      <c r="J198" s="292"/>
      <c r="K198" s="293"/>
    </row>
    <row r="199" s="1" customFormat="1" ht="21">
      <c r="B199" s="294"/>
      <c r="C199" s="295" t="s">
        <v>1308</v>
      </c>
      <c r="D199" s="295"/>
      <c r="E199" s="295"/>
      <c r="F199" s="295"/>
      <c r="G199" s="295"/>
      <c r="H199" s="295"/>
      <c r="I199" s="295"/>
      <c r="J199" s="295"/>
      <c r="K199" s="296"/>
    </row>
    <row r="200" s="1" customFormat="1" ht="25.5" customHeight="1">
      <c r="B200" s="294"/>
      <c r="C200" s="368" t="s">
        <v>1309</v>
      </c>
      <c r="D200" s="368"/>
      <c r="E200" s="368"/>
      <c r="F200" s="368" t="s">
        <v>1310</v>
      </c>
      <c r="G200" s="369"/>
      <c r="H200" s="368" t="s">
        <v>1311</v>
      </c>
      <c r="I200" s="368"/>
      <c r="J200" s="368"/>
      <c r="K200" s="296"/>
    </row>
    <row r="201" s="1" customFormat="1" ht="5.25" customHeight="1">
      <c r="B201" s="329"/>
      <c r="C201" s="324"/>
      <c r="D201" s="324"/>
      <c r="E201" s="324"/>
      <c r="F201" s="324"/>
      <c r="G201" s="350"/>
      <c r="H201" s="324"/>
      <c r="I201" s="324"/>
      <c r="J201" s="324"/>
      <c r="K201" s="352"/>
    </row>
    <row r="202" s="1" customFormat="1" ht="15" customHeight="1">
      <c r="B202" s="329"/>
      <c r="C202" s="304" t="s">
        <v>1301</v>
      </c>
      <c r="D202" s="304"/>
      <c r="E202" s="304"/>
      <c r="F202" s="327" t="s">
        <v>45</v>
      </c>
      <c r="G202" s="304"/>
      <c r="H202" s="304" t="s">
        <v>1312</v>
      </c>
      <c r="I202" s="304"/>
      <c r="J202" s="304"/>
      <c r="K202" s="352"/>
    </row>
    <row r="203" s="1" customFormat="1" ht="15" customHeight="1">
      <c r="B203" s="329"/>
      <c r="C203" s="304"/>
      <c r="D203" s="304"/>
      <c r="E203" s="304"/>
      <c r="F203" s="327" t="s">
        <v>46</v>
      </c>
      <c r="G203" s="304"/>
      <c r="H203" s="304" t="s">
        <v>1313</v>
      </c>
      <c r="I203" s="304"/>
      <c r="J203" s="304"/>
      <c r="K203" s="352"/>
    </row>
    <row r="204" s="1" customFormat="1" ht="15" customHeight="1">
      <c r="B204" s="329"/>
      <c r="C204" s="304"/>
      <c r="D204" s="304"/>
      <c r="E204" s="304"/>
      <c r="F204" s="327" t="s">
        <v>49</v>
      </c>
      <c r="G204" s="304"/>
      <c r="H204" s="304" t="s">
        <v>1314</v>
      </c>
      <c r="I204" s="304"/>
      <c r="J204" s="304"/>
      <c r="K204" s="352"/>
    </row>
    <row r="205" s="1" customFormat="1" ht="15" customHeight="1">
      <c r="B205" s="329"/>
      <c r="C205" s="304"/>
      <c r="D205" s="304"/>
      <c r="E205" s="304"/>
      <c r="F205" s="327" t="s">
        <v>47</v>
      </c>
      <c r="G205" s="304"/>
      <c r="H205" s="304" t="s">
        <v>1315</v>
      </c>
      <c r="I205" s="304"/>
      <c r="J205" s="304"/>
      <c r="K205" s="352"/>
    </row>
    <row r="206" s="1" customFormat="1" ht="15" customHeight="1">
      <c r="B206" s="329"/>
      <c r="C206" s="304"/>
      <c r="D206" s="304"/>
      <c r="E206" s="304"/>
      <c r="F206" s="327" t="s">
        <v>48</v>
      </c>
      <c r="G206" s="304"/>
      <c r="H206" s="304" t="s">
        <v>1316</v>
      </c>
      <c r="I206" s="304"/>
      <c r="J206" s="304"/>
      <c r="K206" s="352"/>
    </row>
    <row r="207" s="1" customFormat="1" ht="15" customHeight="1">
      <c r="B207" s="329"/>
      <c r="C207" s="304"/>
      <c r="D207" s="304"/>
      <c r="E207" s="304"/>
      <c r="F207" s="327"/>
      <c r="G207" s="304"/>
      <c r="H207" s="304"/>
      <c r="I207" s="304"/>
      <c r="J207" s="304"/>
      <c r="K207" s="352"/>
    </row>
    <row r="208" s="1" customFormat="1" ht="15" customHeight="1">
      <c r="B208" s="329"/>
      <c r="C208" s="304" t="s">
        <v>1257</v>
      </c>
      <c r="D208" s="304"/>
      <c r="E208" s="304"/>
      <c r="F208" s="327" t="s">
        <v>81</v>
      </c>
      <c r="G208" s="304"/>
      <c r="H208" s="304" t="s">
        <v>1317</v>
      </c>
      <c r="I208" s="304"/>
      <c r="J208" s="304"/>
      <c r="K208" s="352"/>
    </row>
    <row r="209" s="1" customFormat="1" ht="15" customHeight="1">
      <c r="B209" s="329"/>
      <c r="C209" s="304"/>
      <c r="D209" s="304"/>
      <c r="E209" s="304"/>
      <c r="F209" s="327" t="s">
        <v>1153</v>
      </c>
      <c r="G209" s="304"/>
      <c r="H209" s="304" t="s">
        <v>1154</v>
      </c>
      <c r="I209" s="304"/>
      <c r="J209" s="304"/>
      <c r="K209" s="352"/>
    </row>
    <row r="210" s="1" customFormat="1" ht="15" customHeight="1">
      <c r="B210" s="329"/>
      <c r="C210" s="304"/>
      <c r="D210" s="304"/>
      <c r="E210" s="304"/>
      <c r="F210" s="327" t="s">
        <v>87</v>
      </c>
      <c r="G210" s="304"/>
      <c r="H210" s="304" t="s">
        <v>1318</v>
      </c>
      <c r="I210" s="304"/>
      <c r="J210" s="304"/>
      <c r="K210" s="352"/>
    </row>
    <row r="211" s="1" customFormat="1" ht="15" customHeight="1">
      <c r="B211" s="370"/>
      <c r="C211" s="304"/>
      <c r="D211" s="304"/>
      <c r="E211" s="304"/>
      <c r="F211" s="327" t="s">
        <v>1155</v>
      </c>
      <c r="G211" s="365"/>
      <c r="H211" s="356" t="s">
        <v>1156</v>
      </c>
      <c r="I211" s="356"/>
      <c r="J211" s="356"/>
      <c r="K211" s="371"/>
    </row>
    <row r="212" s="1" customFormat="1" ht="15" customHeight="1">
      <c r="B212" s="370"/>
      <c r="C212" s="304"/>
      <c r="D212" s="304"/>
      <c r="E212" s="304"/>
      <c r="F212" s="327" t="s">
        <v>92</v>
      </c>
      <c r="G212" s="365"/>
      <c r="H212" s="356" t="s">
        <v>1319</v>
      </c>
      <c r="I212" s="356"/>
      <c r="J212" s="356"/>
      <c r="K212" s="371"/>
    </row>
    <row r="213" s="1" customFormat="1" ht="15" customHeight="1">
      <c r="B213" s="370"/>
      <c r="C213" s="304"/>
      <c r="D213" s="304"/>
      <c r="E213" s="304"/>
      <c r="F213" s="327"/>
      <c r="G213" s="365"/>
      <c r="H213" s="356"/>
      <c r="I213" s="356"/>
      <c r="J213" s="356"/>
      <c r="K213" s="371"/>
    </row>
    <row r="214" s="1" customFormat="1" ht="15" customHeight="1">
      <c r="B214" s="370"/>
      <c r="C214" s="304" t="s">
        <v>1281</v>
      </c>
      <c r="D214" s="304"/>
      <c r="E214" s="304"/>
      <c r="F214" s="327">
        <v>1</v>
      </c>
      <c r="G214" s="365"/>
      <c r="H214" s="356" t="s">
        <v>1320</v>
      </c>
      <c r="I214" s="356"/>
      <c r="J214" s="356"/>
      <c r="K214" s="371"/>
    </row>
    <row r="215" s="1" customFormat="1" ht="15" customHeight="1">
      <c r="B215" s="370"/>
      <c r="C215" s="304"/>
      <c r="D215" s="304"/>
      <c r="E215" s="304"/>
      <c r="F215" s="327">
        <v>2</v>
      </c>
      <c r="G215" s="365"/>
      <c r="H215" s="356" t="s">
        <v>1321</v>
      </c>
      <c r="I215" s="356"/>
      <c r="J215" s="356"/>
      <c r="K215" s="371"/>
    </row>
    <row r="216" s="1" customFormat="1" ht="15" customHeight="1">
      <c r="B216" s="370"/>
      <c r="C216" s="304"/>
      <c r="D216" s="304"/>
      <c r="E216" s="304"/>
      <c r="F216" s="327">
        <v>3</v>
      </c>
      <c r="G216" s="365"/>
      <c r="H216" s="356" t="s">
        <v>1322</v>
      </c>
      <c r="I216" s="356"/>
      <c r="J216" s="356"/>
      <c r="K216" s="371"/>
    </row>
    <row r="217" s="1" customFormat="1" ht="15" customHeight="1">
      <c r="B217" s="370"/>
      <c r="C217" s="304"/>
      <c r="D217" s="304"/>
      <c r="E217" s="304"/>
      <c r="F217" s="327">
        <v>4</v>
      </c>
      <c r="G217" s="365"/>
      <c r="H217" s="356" t="s">
        <v>1323</v>
      </c>
      <c r="I217" s="356"/>
      <c r="J217" s="356"/>
      <c r="K217" s="371"/>
    </row>
    <row r="218" s="1" customFormat="1" ht="12.75" customHeight="1">
      <c r="B218" s="372"/>
      <c r="C218" s="373"/>
      <c r="D218" s="373"/>
      <c r="E218" s="373"/>
      <c r="F218" s="373"/>
      <c r="G218" s="373"/>
      <c r="H218" s="373"/>
      <c r="I218" s="373"/>
      <c r="J218" s="373"/>
      <c r="K218" s="374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LucinkaNB\lucinka</dc:creator>
  <cp:lastModifiedBy>LucinkaNB\lucinka</cp:lastModifiedBy>
  <dcterms:created xsi:type="dcterms:W3CDTF">2023-03-28T09:33:14Z</dcterms:created>
  <dcterms:modified xsi:type="dcterms:W3CDTF">2023-03-28T09:33:24Z</dcterms:modified>
</cp:coreProperties>
</file>